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dentgasltd.sharepoint.com/sites/CFO/RegulatoryFinance/Shared Documents/Pricing Shared Drive/_1_MOD186/23-24/Mar 24/Presentation for 18.03.24/"/>
    </mc:Choice>
  </mc:AlternateContent>
  <xr:revisionPtr revIDLastSave="86" documentId="8_{01FACF99-3349-4DF3-AED6-67318C61FA9B}" xr6:coauthVersionLast="47" xr6:coauthVersionMax="47" xr10:uidLastSave="{C0C47F70-3399-4241-B391-C1A34197B023}"/>
  <bookViews>
    <workbookView xWindow="-110" yWindow="-110" windowWidth="18590" windowHeight="10420" xr2:uid="{EFACD916-5A80-4506-B125-FF06047C4074}"/>
  </bookViews>
  <sheets>
    <sheet name="MOD0186 (EE)" sheetId="1" r:id="rId1"/>
    <sheet name="MOD0186 (LO)" sheetId="2" r:id="rId2"/>
    <sheet name="MOD0186 (NW)" sheetId="3" r:id="rId3"/>
    <sheet name="MOD0186 (WM)" sheetId="4" r:id="rId4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Order1" hidden="1">255</definedName>
    <definedName name="_Order2" hidden="1">0</definedName>
    <definedName name="AICR">#REF!</definedName>
    <definedName name="AICR_adj">#REF!</definedName>
    <definedName name="AllOutputData">#REF!</definedName>
    <definedName name="AllOutputData_Start">#REF!</definedName>
    <definedName name="BPI">#REF!</definedName>
    <definedName name="CalculatedRevenue">#REF!</definedName>
    <definedName name="ChargesRevenue">#REF!</definedName>
    <definedName name="ClosingNetDebt">#REF!</definedName>
    <definedName name="ClosingRAV">#REF!</definedName>
    <definedName name="Dividend_RegEquity">#REF!</definedName>
    <definedName name="DividendCover">#REF!</definedName>
    <definedName name="DPN">#REF!</definedName>
    <definedName name="DRS">#REF!</definedName>
    <definedName name="EBITDA_RAV">#REF!</definedName>
    <definedName name="EIC">#REF!</definedName>
    <definedName name="FFO_ICR_accretion">#REF!</definedName>
    <definedName name="FFO_ICR_accretion_adj">#REF!</definedName>
    <definedName name="FFO_ICR_cash">#REF!</definedName>
    <definedName name="FFO_ICR_cash_adj">#REF!</definedName>
    <definedName name="FFO_NetDebt">#REF!</definedName>
    <definedName name="FFO_NetDebt_adj">#REF!</definedName>
    <definedName name="FM">#REF!</definedName>
    <definedName name="GDNpf">#REF!</definedName>
    <definedName name="Gearing">#REF!</definedName>
    <definedName name="INN">#REF!</definedName>
    <definedName name="m_identity">#REF!</definedName>
    <definedName name="m_PCFM_year_t">#REF!</definedName>
    <definedName name="NumberofYear">#REF!</definedName>
    <definedName name="ODI">#REF!</definedName>
    <definedName name="OperatingRevenue">#REF!</definedName>
    <definedName name="OutputSummaryTable">#REF!</definedName>
    <definedName name="PMICR_nominal">#REF!</definedName>
    <definedName name="PMICR_nominal_adj">#REF!</definedName>
    <definedName name="PT">#REF!</definedName>
    <definedName name="RCF_NetDebt">#REF!</definedName>
    <definedName name="RCF_NetDebt_adj">#REF!</definedName>
    <definedName name="RegulatedEquity">#REF!</definedName>
    <definedName name="RiskAfterRecalcMacro" hidden="1">"Simulation"</definedName>
    <definedName name="RiskAfterSimMacro" hidden="1">"Reset"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TRUE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FALSE</definedName>
    <definedName name="RoRE">#REF!</definedName>
    <definedName name="RoRE_links">#REF!</definedName>
    <definedName name="RoRE_scenarioindex">#REF!</definedName>
    <definedName name="RoRE_values">#REF!</definedName>
    <definedName name="RoREOutputSummaryTable">#REF!</definedName>
    <definedName name="RoREranges_centralcase">#REF!</definedName>
    <definedName name="RoREranges_centralcase_fin">#REF!</definedName>
    <definedName name="RTN">#REF!</definedName>
    <definedName name="RTNA">#REF!</definedName>
    <definedName name="Run_Companies">#REF!</definedName>
    <definedName name="Run_FinScenarios">#REF!</definedName>
    <definedName name="Run_ModScenarios">#REF!</definedName>
    <definedName name="SAPBEXhrIndnt" hidden="1">"Wide"</definedName>
    <definedName name="SAPsysID" hidden="1">"708C5W7SBKP804JT78WJ0JNKI"</definedName>
    <definedName name="SAPwbID" hidden="1">"ARS"</definedName>
    <definedName name="Table_scenarioindex">#REF!</definedName>
    <definedName name="TAX">#REF!</definedName>
    <definedName name="TAXA">#REF!</definedName>
    <definedName name="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8" i="4" l="1"/>
  <c r="V146" i="4"/>
  <c r="I146" i="4"/>
  <c r="H146" i="4"/>
  <c r="G146" i="4"/>
  <c r="V145" i="4"/>
  <c r="I145" i="4"/>
  <c r="H145" i="4"/>
  <c r="G145" i="4"/>
  <c r="B145" i="4"/>
  <c r="B146" i="4" s="1"/>
  <c r="V136" i="4"/>
  <c r="I136" i="4"/>
  <c r="H136" i="4"/>
  <c r="G136" i="4"/>
  <c r="V135" i="4"/>
  <c r="I135" i="4"/>
  <c r="H135" i="4"/>
  <c r="G135" i="4"/>
  <c r="V134" i="4"/>
  <c r="I134" i="4"/>
  <c r="H134" i="4"/>
  <c r="G134" i="4"/>
  <c r="V130" i="4"/>
  <c r="I130" i="4"/>
  <c r="H130" i="4"/>
  <c r="G130" i="4"/>
  <c r="V129" i="4"/>
  <c r="I129" i="4"/>
  <c r="H129" i="4"/>
  <c r="G129" i="4"/>
  <c r="V128" i="4"/>
  <c r="I128" i="4"/>
  <c r="H128" i="4"/>
  <c r="G128" i="4"/>
  <c r="V127" i="4"/>
  <c r="I127" i="4"/>
  <c r="H127" i="4"/>
  <c r="G127" i="4"/>
  <c r="V126" i="4"/>
  <c r="I126" i="4"/>
  <c r="H126" i="4"/>
  <c r="G126" i="4"/>
  <c r="V125" i="4"/>
  <c r="I125" i="4"/>
  <c r="H125" i="4"/>
  <c r="G125" i="4"/>
  <c r="V121" i="4"/>
  <c r="I121" i="4"/>
  <c r="H121" i="4"/>
  <c r="G121" i="4"/>
  <c r="V120" i="4"/>
  <c r="I120" i="4"/>
  <c r="H120" i="4"/>
  <c r="G120" i="4"/>
  <c r="V119" i="4"/>
  <c r="I119" i="4"/>
  <c r="H119" i="4"/>
  <c r="G119" i="4"/>
  <c r="V118" i="4"/>
  <c r="I118" i="4"/>
  <c r="H118" i="4"/>
  <c r="G118" i="4"/>
  <c r="V117" i="4"/>
  <c r="I117" i="4"/>
  <c r="H117" i="4"/>
  <c r="G117" i="4"/>
  <c r="V116" i="4"/>
  <c r="I116" i="4"/>
  <c r="H116" i="4"/>
  <c r="G116" i="4"/>
  <c r="V114" i="4"/>
  <c r="I114" i="4"/>
  <c r="H114" i="4"/>
  <c r="G114" i="4"/>
  <c r="F121" i="4"/>
  <c r="V113" i="4"/>
  <c r="I113" i="4"/>
  <c r="H113" i="4"/>
  <c r="G113" i="4"/>
  <c r="V112" i="4"/>
  <c r="I112" i="4"/>
  <c r="H112" i="4"/>
  <c r="G112" i="4"/>
  <c r="V111" i="4"/>
  <c r="I111" i="4"/>
  <c r="H111" i="4"/>
  <c r="G111" i="4"/>
  <c r="V110" i="4"/>
  <c r="I110" i="4"/>
  <c r="H110" i="4"/>
  <c r="G110" i="4"/>
  <c r="V109" i="4"/>
  <c r="I109" i="4"/>
  <c r="H109" i="4"/>
  <c r="G109" i="4"/>
  <c r="S96" i="4"/>
  <c r="I96" i="4"/>
  <c r="U96" i="4" s="1"/>
  <c r="H96" i="4"/>
  <c r="T96" i="4" s="1"/>
  <c r="G96" i="4"/>
  <c r="I95" i="4"/>
  <c r="U95" i="4" s="1"/>
  <c r="H95" i="4"/>
  <c r="T95" i="4" s="1"/>
  <c r="G95" i="4"/>
  <c r="S95" i="4" s="1"/>
  <c r="V94" i="4"/>
  <c r="U94" i="4"/>
  <c r="K95" i="4"/>
  <c r="K96" i="4" s="1"/>
  <c r="W96" i="4" s="1"/>
  <c r="J95" i="4"/>
  <c r="I94" i="4"/>
  <c r="H94" i="4"/>
  <c r="T94" i="4" s="1"/>
  <c r="G94" i="4"/>
  <c r="S94" i="4" s="1"/>
  <c r="I93" i="4"/>
  <c r="U93" i="4" s="1"/>
  <c r="H93" i="4"/>
  <c r="G93" i="4"/>
  <c r="I89" i="4"/>
  <c r="U89" i="4" s="1"/>
  <c r="H89" i="4"/>
  <c r="T89" i="4" s="1"/>
  <c r="G89" i="4"/>
  <c r="S88" i="4"/>
  <c r="I88" i="4"/>
  <c r="U88" i="4" s="1"/>
  <c r="H88" i="4"/>
  <c r="T88" i="4" s="1"/>
  <c r="G88" i="4"/>
  <c r="I87" i="4"/>
  <c r="U87" i="4" s="1"/>
  <c r="H87" i="4"/>
  <c r="T87" i="4" s="1"/>
  <c r="G87" i="4"/>
  <c r="S87" i="4" s="1"/>
  <c r="U86" i="4"/>
  <c r="I86" i="4"/>
  <c r="H86" i="4"/>
  <c r="T86" i="4" s="1"/>
  <c r="G86" i="4"/>
  <c r="S86" i="4" s="1"/>
  <c r="T85" i="4"/>
  <c r="S85" i="4"/>
  <c r="I85" i="4"/>
  <c r="U85" i="4" s="1"/>
  <c r="H85" i="4"/>
  <c r="G85" i="4"/>
  <c r="W84" i="4"/>
  <c r="V84" i="4"/>
  <c r="S84" i="4"/>
  <c r="U84" i="4"/>
  <c r="G84" i="4"/>
  <c r="I83" i="4"/>
  <c r="U83" i="4" s="1"/>
  <c r="H83" i="4"/>
  <c r="T83" i="4" s="1"/>
  <c r="G83" i="4"/>
  <c r="S82" i="4"/>
  <c r="I82" i="4"/>
  <c r="U82" i="4" s="1"/>
  <c r="H82" i="4"/>
  <c r="T82" i="4" s="1"/>
  <c r="G82" i="4"/>
  <c r="I81" i="4"/>
  <c r="U81" i="4" s="1"/>
  <c r="H81" i="4"/>
  <c r="T81" i="4" s="1"/>
  <c r="G81" i="4"/>
  <c r="S81" i="4" s="1"/>
  <c r="T80" i="4"/>
  <c r="S80" i="4"/>
  <c r="I80" i="4"/>
  <c r="H80" i="4"/>
  <c r="G80" i="4"/>
  <c r="I79" i="4"/>
  <c r="U79" i="4" s="1"/>
  <c r="H79" i="4"/>
  <c r="T79" i="4" s="1"/>
  <c r="G79" i="4"/>
  <c r="F79" i="4"/>
  <c r="F80" i="4" s="1"/>
  <c r="F81" i="4" s="1"/>
  <c r="F82" i="4" s="1"/>
  <c r="F83" i="4" s="1"/>
  <c r="F84" i="4" s="1"/>
  <c r="F85" i="4" s="1"/>
  <c r="F86" i="4" s="1"/>
  <c r="F87" i="4" s="1"/>
  <c r="F88" i="4" s="1"/>
  <c r="F89" i="4" s="1"/>
  <c r="I78" i="4"/>
  <c r="U78" i="4" s="1"/>
  <c r="H78" i="4"/>
  <c r="T78" i="4" s="1"/>
  <c r="G78" i="4"/>
  <c r="S78" i="4" s="1"/>
  <c r="F78" i="4"/>
  <c r="I77" i="4"/>
  <c r="U77" i="4" s="1"/>
  <c r="H77" i="4"/>
  <c r="T77" i="4" s="1"/>
  <c r="G77" i="4"/>
  <c r="S77" i="4" s="1"/>
  <c r="I73" i="4"/>
  <c r="U73" i="4" s="1"/>
  <c r="H73" i="4"/>
  <c r="T73" i="4" s="1"/>
  <c r="G73" i="4"/>
  <c r="S73" i="4" s="1"/>
  <c r="W72" i="4"/>
  <c r="S72" i="4"/>
  <c r="V72" i="4"/>
  <c r="I72" i="4"/>
  <c r="U72" i="4" s="1"/>
  <c r="H72" i="4"/>
  <c r="T72" i="4" s="1"/>
  <c r="G72" i="4"/>
  <c r="W71" i="4"/>
  <c r="V71" i="4"/>
  <c r="I71" i="4"/>
  <c r="U71" i="4" s="1"/>
  <c r="H71" i="4"/>
  <c r="T71" i="4" s="1"/>
  <c r="G71" i="4"/>
  <c r="W70" i="4"/>
  <c r="V70" i="4"/>
  <c r="T70" i="4"/>
  <c r="I70" i="4"/>
  <c r="U70" i="4" s="1"/>
  <c r="H70" i="4"/>
  <c r="G70" i="4"/>
  <c r="S70" i="4" s="1"/>
  <c r="T69" i="4"/>
  <c r="S69" i="4"/>
  <c r="I69" i="4"/>
  <c r="U69" i="4" s="1"/>
  <c r="H69" i="4"/>
  <c r="G69" i="4"/>
  <c r="I67" i="4"/>
  <c r="U67" i="4" s="1"/>
  <c r="H67" i="4"/>
  <c r="T67" i="4" s="1"/>
  <c r="G67" i="4"/>
  <c r="S66" i="4"/>
  <c r="I66" i="4"/>
  <c r="U66" i="4" s="1"/>
  <c r="H66" i="4"/>
  <c r="T66" i="4" s="1"/>
  <c r="G66" i="4"/>
  <c r="I65" i="4"/>
  <c r="U65" i="4" s="1"/>
  <c r="H65" i="4"/>
  <c r="T65" i="4" s="1"/>
  <c r="G65" i="4"/>
  <c r="S65" i="4" s="1"/>
  <c r="I61" i="4"/>
  <c r="U61" i="4" s="1"/>
  <c r="H61" i="4"/>
  <c r="T61" i="4" s="1"/>
  <c r="G61" i="4"/>
  <c r="S61" i="4" s="1"/>
  <c r="W60" i="4"/>
  <c r="V60" i="4"/>
  <c r="I60" i="4"/>
  <c r="U60" i="4" s="1"/>
  <c r="H60" i="4"/>
  <c r="T60" i="4" s="1"/>
  <c r="G60" i="4"/>
  <c r="S60" i="4" s="1"/>
  <c r="W59" i="4"/>
  <c r="V59" i="4"/>
  <c r="I59" i="4"/>
  <c r="U59" i="4" s="1"/>
  <c r="H59" i="4"/>
  <c r="T59" i="4" s="1"/>
  <c r="G59" i="4"/>
  <c r="W58" i="4"/>
  <c r="V58" i="4"/>
  <c r="I58" i="4"/>
  <c r="U58" i="4" s="1"/>
  <c r="H58" i="4"/>
  <c r="T58" i="4" s="1"/>
  <c r="G58" i="4"/>
  <c r="S58" i="4" s="1"/>
  <c r="T57" i="4"/>
  <c r="S57" i="4"/>
  <c r="I57" i="4"/>
  <c r="U57" i="4" s="1"/>
  <c r="H57" i="4"/>
  <c r="G57" i="4"/>
  <c r="I55" i="4"/>
  <c r="U55" i="4" s="1"/>
  <c r="H55" i="4"/>
  <c r="T55" i="4" s="1"/>
  <c r="G55" i="4"/>
  <c r="U54" i="4"/>
  <c r="T54" i="4"/>
  <c r="I54" i="4"/>
  <c r="H54" i="4"/>
  <c r="G54" i="4"/>
  <c r="I52" i="4"/>
  <c r="U52" i="4" s="1"/>
  <c r="H52" i="4"/>
  <c r="T52" i="4" s="1"/>
  <c r="G52" i="4"/>
  <c r="S52" i="4" s="1"/>
  <c r="F52" i="4"/>
  <c r="U51" i="4"/>
  <c r="T51" i="4"/>
  <c r="I51" i="4"/>
  <c r="H51" i="4"/>
  <c r="G51" i="4"/>
  <c r="S51" i="4" s="1"/>
  <c r="S50" i="4"/>
  <c r="W50" i="4"/>
  <c r="V50" i="4"/>
  <c r="I50" i="4"/>
  <c r="U50" i="4" s="1"/>
  <c r="H50" i="4"/>
  <c r="T50" i="4" s="1"/>
  <c r="G50" i="4"/>
  <c r="U49" i="4"/>
  <c r="S49" i="4"/>
  <c r="W49" i="4"/>
  <c r="V49" i="4"/>
  <c r="I49" i="4"/>
  <c r="H49" i="4"/>
  <c r="T49" i="4" s="1"/>
  <c r="G49" i="4"/>
  <c r="S48" i="4"/>
  <c r="W48" i="4"/>
  <c r="V48" i="4"/>
  <c r="I48" i="4"/>
  <c r="U48" i="4" s="1"/>
  <c r="H48" i="4"/>
  <c r="T48" i="4" s="1"/>
  <c r="G48" i="4"/>
  <c r="U47" i="4"/>
  <c r="T47" i="4"/>
  <c r="S47" i="4"/>
  <c r="I47" i="4"/>
  <c r="H47" i="4"/>
  <c r="G47" i="4"/>
  <c r="I46" i="4"/>
  <c r="U46" i="4" s="1"/>
  <c r="H46" i="4"/>
  <c r="T46" i="4" s="1"/>
  <c r="G46" i="4"/>
  <c r="S46" i="4" s="1"/>
  <c r="W39" i="4"/>
  <c r="V39" i="4"/>
  <c r="I39" i="4"/>
  <c r="U39" i="4" s="1"/>
  <c r="H39" i="4"/>
  <c r="T39" i="4" s="1"/>
  <c r="G39" i="4"/>
  <c r="S39" i="4" s="1"/>
  <c r="U35" i="4"/>
  <c r="S35" i="4"/>
  <c r="I35" i="4"/>
  <c r="H35" i="4"/>
  <c r="T35" i="4" s="1"/>
  <c r="G35" i="4"/>
  <c r="I34" i="4"/>
  <c r="U34" i="4" s="1"/>
  <c r="H34" i="4"/>
  <c r="T34" i="4" s="1"/>
  <c r="G34" i="4"/>
  <c r="V32" i="4"/>
  <c r="U32" i="4"/>
  <c r="T32" i="4"/>
  <c r="W32" i="4"/>
  <c r="H32" i="4"/>
  <c r="G32" i="4"/>
  <c r="W31" i="4"/>
  <c r="V31" i="4"/>
  <c r="J34" i="4"/>
  <c r="I31" i="4"/>
  <c r="U31" i="4" s="1"/>
  <c r="H31" i="4"/>
  <c r="T31" i="4" s="1"/>
  <c r="G31" i="4"/>
  <c r="S31" i="4" s="1"/>
  <c r="V30" i="4"/>
  <c r="U30" i="4"/>
  <c r="T30" i="4"/>
  <c r="S30" i="4"/>
  <c r="W30" i="4"/>
  <c r="I30" i="4"/>
  <c r="H30" i="4"/>
  <c r="G30" i="4"/>
  <c r="V29" i="4"/>
  <c r="W29" i="4"/>
  <c r="I29" i="4"/>
  <c r="U29" i="4" s="1"/>
  <c r="H29" i="4"/>
  <c r="T29" i="4" s="1"/>
  <c r="G29" i="4"/>
  <c r="U28" i="4"/>
  <c r="T28" i="4"/>
  <c r="V28" i="4"/>
  <c r="I28" i="4"/>
  <c r="H28" i="4"/>
  <c r="G28" i="4"/>
  <c r="S26" i="4"/>
  <c r="I26" i="4"/>
  <c r="H26" i="4"/>
  <c r="G26" i="4"/>
  <c r="E26" i="4"/>
  <c r="I25" i="4"/>
  <c r="U25" i="4" s="1"/>
  <c r="U26" i="4" s="1"/>
  <c r="H25" i="4"/>
  <c r="T25" i="4" s="1"/>
  <c r="G25" i="4"/>
  <c r="S25" i="4" s="1"/>
  <c r="T24" i="4"/>
  <c r="S24" i="4"/>
  <c r="W81" i="4"/>
  <c r="I24" i="4"/>
  <c r="U24" i="4" s="1"/>
  <c r="H24" i="4"/>
  <c r="G24" i="4"/>
  <c r="U22" i="4"/>
  <c r="I22" i="4"/>
  <c r="H22" i="4"/>
  <c r="T22" i="4" s="1"/>
  <c r="G22" i="4"/>
  <c r="W21" i="4"/>
  <c r="V21" i="4"/>
  <c r="U21" i="4"/>
  <c r="S21" i="4"/>
  <c r="I21" i="4"/>
  <c r="H21" i="4"/>
  <c r="G21" i="4"/>
  <c r="W20" i="4"/>
  <c r="V20" i="4"/>
  <c r="T20" i="4"/>
  <c r="S20" i="4"/>
  <c r="I20" i="4"/>
  <c r="U20" i="4" s="1"/>
  <c r="H20" i="4"/>
  <c r="G20" i="4"/>
  <c r="W19" i="4"/>
  <c r="S19" i="4"/>
  <c r="V19" i="4"/>
  <c r="I19" i="4"/>
  <c r="U19" i="4" s="1"/>
  <c r="H19" i="4"/>
  <c r="T19" i="4" s="1"/>
  <c r="G19" i="4"/>
  <c r="W18" i="4"/>
  <c r="V18" i="4"/>
  <c r="U18" i="4"/>
  <c r="I18" i="4"/>
  <c r="H18" i="4"/>
  <c r="T18" i="4" s="1"/>
  <c r="G18" i="4"/>
  <c r="S18" i="4" s="1"/>
  <c r="W17" i="4"/>
  <c r="V17" i="4"/>
  <c r="U17" i="4"/>
  <c r="S17" i="4"/>
  <c r="K22" i="4"/>
  <c r="J22" i="4"/>
  <c r="J26" i="4" s="1"/>
  <c r="J25" i="4" s="1"/>
  <c r="I17" i="4"/>
  <c r="H17" i="4"/>
  <c r="T17" i="4" s="1"/>
  <c r="G17" i="4"/>
  <c r="U12" i="4"/>
  <c r="I12" i="4"/>
  <c r="H12" i="4"/>
  <c r="T12" i="4" s="1"/>
  <c r="G12" i="4"/>
  <c r="S12" i="4" s="1"/>
  <c r="S11" i="4"/>
  <c r="I11" i="4"/>
  <c r="U11" i="4" s="1"/>
  <c r="H11" i="4"/>
  <c r="T11" i="4" s="1"/>
  <c r="G11" i="4"/>
  <c r="I10" i="4"/>
  <c r="U10" i="4" s="1"/>
  <c r="H10" i="4"/>
  <c r="T10" i="4" s="1"/>
  <c r="G10" i="4"/>
  <c r="S10" i="4" s="1"/>
  <c r="B10" i="4"/>
  <c r="B11" i="4" s="1"/>
  <c r="B12" i="4" s="1"/>
  <c r="B17" i="4" s="1"/>
  <c r="B18" i="4" s="1"/>
  <c r="B19" i="4" s="1"/>
  <c r="B20" i="4" s="1"/>
  <c r="B21" i="4" s="1"/>
  <c r="B22" i="4" s="1"/>
  <c r="B24" i="4" s="1"/>
  <c r="B25" i="4" s="1"/>
  <c r="B26" i="4" s="1"/>
  <c r="B28" i="4" s="1"/>
  <c r="B29" i="4" s="1"/>
  <c r="B30" i="4" s="1"/>
  <c r="B31" i="4" s="1"/>
  <c r="B32" i="4" s="1"/>
  <c r="B34" i="4" s="1"/>
  <c r="B35" i="4" s="1"/>
  <c r="B39" i="4" s="1"/>
  <c r="B40" i="4" s="1"/>
  <c r="B41" i="4" s="1"/>
  <c r="B42" i="4" s="1"/>
  <c r="B46" i="4" s="1"/>
  <c r="B47" i="4" s="1"/>
  <c r="B48" i="4" s="1"/>
  <c r="B49" i="4" s="1"/>
  <c r="B50" i="4" s="1"/>
  <c r="B51" i="4" s="1"/>
  <c r="B54" i="4" s="1"/>
  <c r="B55" i="4" s="1"/>
  <c r="B57" i="4" s="1"/>
  <c r="B58" i="4" s="1"/>
  <c r="B59" i="4" s="1"/>
  <c r="B60" i="4" s="1"/>
  <c r="B61" i="4" s="1"/>
  <c r="B65" i="4" s="1"/>
  <c r="B66" i="4" s="1"/>
  <c r="B67" i="4" s="1"/>
  <c r="B69" i="4" s="1"/>
  <c r="B70" i="4" s="1"/>
  <c r="B71" i="4" s="1"/>
  <c r="B72" i="4" s="1"/>
  <c r="B73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3" i="4" s="1"/>
  <c r="B94" i="4" s="1"/>
  <c r="B95" i="4" s="1"/>
  <c r="B96" i="4" s="1"/>
  <c r="B100" i="4" s="1"/>
  <c r="B101" i="4" s="1"/>
  <c r="B102" i="4" s="1"/>
  <c r="B103" i="4" s="1"/>
  <c r="B109" i="4" s="1"/>
  <c r="B110" i="4" s="1"/>
  <c r="B111" i="4" s="1"/>
  <c r="S8" i="4"/>
  <c r="I8" i="4"/>
  <c r="U8" i="4" s="1"/>
  <c r="H8" i="4"/>
  <c r="T8" i="4" s="1"/>
  <c r="G8" i="4"/>
  <c r="V146" i="3"/>
  <c r="I146" i="3"/>
  <c r="H146" i="3"/>
  <c r="G146" i="3"/>
  <c r="V145" i="3"/>
  <c r="I145" i="3"/>
  <c r="H145" i="3"/>
  <c r="G145" i="3"/>
  <c r="B145" i="3"/>
  <c r="B146" i="3" s="1"/>
  <c r="V141" i="3"/>
  <c r="I141" i="3"/>
  <c r="H141" i="3"/>
  <c r="G141" i="3"/>
  <c r="V140" i="3"/>
  <c r="I140" i="3"/>
  <c r="H140" i="3"/>
  <c r="G140" i="3"/>
  <c r="V139" i="3"/>
  <c r="I139" i="3"/>
  <c r="H139" i="3"/>
  <c r="G139" i="3"/>
  <c r="V138" i="3"/>
  <c r="I138" i="3"/>
  <c r="H138" i="3"/>
  <c r="G138" i="3"/>
  <c r="V137" i="3"/>
  <c r="I137" i="3"/>
  <c r="H137" i="3"/>
  <c r="G137" i="3"/>
  <c r="V136" i="3"/>
  <c r="I136" i="3"/>
  <c r="H136" i="3"/>
  <c r="G136" i="3"/>
  <c r="V135" i="3"/>
  <c r="I135" i="3"/>
  <c r="H135" i="3"/>
  <c r="G135" i="3"/>
  <c r="V134" i="3"/>
  <c r="I134" i="3"/>
  <c r="H134" i="3"/>
  <c r="G134" i="3"/>
  <c r="V130" i="3"/>
  <c r="I130" i="3"/>
  <c r="H130" i="3"/>
  <c r="G130" i="3"/>
  <c r="V129" i="3"/>
  <c r="I129" i="3"/>
  <c r="H129" i="3"/>
  <c r="G129" i="3"/>
  <c r="V128" i="3"/>
  <c r="I128" i="3"/>
  <c r="H128" i="3"/>
  <c r="G128" i="3"/>
  <c r="V127" i="3"/>
  <c r="I127" i="3"/>
  <c r="H127" i="3"/>
  <c r="G127" i="3"/>
  <c r="V126" i="3"/>
  <c r="I126" i="3"/>
  <c r="H126" i="3"/>
  <c r="G126" i="3"/>
  <c r="V125" i="3"/>
  <c r="I125" i="3"/>
  <c r="H125" i="3"/>
  <c r="G125" i="3"/>
  <c r="V121" i="3"/>
  <c r="I121" i="3"/>
  <c r="H121" i="3"/>
  <c r="G121" i="3"/>
  <c r="V120" i="3"/>
  <c r="I120" i="3"/>
  <c r="H120" i="3"/>
  <c r="G120" i="3"/>
  <c r="V119" i="3"/>
  <c r="I119" i="3"/>
  <c r="H119" i="3"/>
  <c r="G119" i="3"/>
  <c r="V118" i="3"/>
  <c r="I118" i="3"/>
  <c r="H118" i="3"/>
  <c r="G118" i="3"/>
  <c r="V117" i="3"/>
  <c r="I117" i="3"/>
  <c r="H117" i="3"/>
  <c r="G117" i="3"/>
  <c r="V116" i="3"/>
  <c r="I116" i="3"/>
  <c r="H116" i="3"/>
  <c r="G116" i="3"/>
  <c r="V114" i="3"/>
  <c r="I114" i="3"/>
  <c r="H114" i="3"/>
  <c r="G114" i="3"/>
  <c r="F121" i="3"/>
  <c r="V113" i="3"/>
  <c r="I113" i="3"/>
  <c r="H113" i="3"/>
  <c r="G113" i="3"/>
  <c r="V112" i="3"/>
  <c r="I112" i="3"/>
  <c r="H112" i="3"/>
  <c r="G112" i="3"/>
  <c r="V111" i="3"/>
  <c r="I111" i="3"/>
  <c r="H111" i="3"/>
  <c r="G111" i="3"/>
  <c r="V110" i="3"/>
  <c r="I110" i="3"/>
  <c r="H110" i="3"/>
  <c r="G110" i="3"/>
  <c r="V109" i="3"/>
  <c r="I109" i="3"/>
  <c r="H109" i="3"/>
  <c r="G109" i="3"/>
  <c r="I96" i="3"/>
  <c r="U96" i="3" s="1"/>
  <c r="H96" i="3"/>
  <c r="T96" i="3" s="1"/>
  <c r="G96" i="3"/>
  <c r="S96" i="3" s="1"/>
  <c r="U95" i="3"/>
  <c r="T95" i="3"/>
  <c r="S95" i="3"/>
  <c r="I95" i="3"/>
  <c r="H95" i="3"/>
  <c r="G95" i="3"/>
  <c r="S94" i="3"/>
  <c r="K95" i="3"/>
  <c r="J95" i="3"/>
  <c r="I94" i="3"/>
  <c r="H94" i="3"/>
  <c r="T94" i="3" s="1"/>
  <c r="G94" i="3"/>
  <c r="I93" i="3"/>
  <c r="U93" i="3" s="1"/>
  <c r="H93" i="3"/>
  <c r="T84" i="3" s="1"/>
  <c r="G93" i="3"/>
  <c r="U89" i="3"/>
  <c r="S89" i="3"/>
  <c r="I89" i="3"/>
  <c r="H89" i="3"/>
  <c r="T89" i="3" s="1"/>
  <c r="G89" i="3"/>
  <c r="S88" i="3"/>
  <c r="I88" i="3"/>
  <c r="U88" i="3" s="1"/>
  <c r="H88" i="3"/>
  <c r="T88" i="3" s="1"/>
  <c r="G88" i="3"/>
  <c r="I87" i="3"/>
  <c r="U87" i="3" s="1"/>
  <c r="H87" i="3"/>
  <c r="T87" i="3" s="1"/>
  <c r="G87" i="3"/>
  <c r="S87" i="3" s="1"/>
  <c r="U86" i="3"/>
  <c r="T86" i="3"/>
  <c r="I86" i="3"/>
  <c r="H86" i="3"/>
  <c r="G86" i="3"/>
  <c r="S86" i="3" s="1"/>
  <c r="I85" i="3"/>
  <c r="U85" i="3" s="1"/>
  <c r="H85" i="3"/>
  <c r="T85" i="3" s="1"/>
  <c r="G85" i="3"/>
  <c r="S85" i="3" s="1"/>
  <c r="W84" i="3"/>
  <c r="V84" i="3"/>
  <c r="U84" i="3"/>
  <c r="G84" i="3"/>
  <c r="S83" i="3"/>
  <c r="I83" i="3"/>
  <c r="U83" i="3" s="1"/>
  <c r="H83" i="3"/>
  <c r="T83" i="3" s="1"/>
  <c r="G83" i="3"/>
  <c r="U82" i="3"/>
  <c r="S82" i="3"/>
  <c r="I82" i="3"/>
  <c r="H82" i="3"/>
  <c r="T82" i="3" s="1"/>
  <c r="G82" i="3"/>
  <c r="V81" i="3"/>
  <c r="I81" i="3"/>
  <c r="U81" i="3" s="1"/>
  <c r="H81" i="3"/>
  <c r="T81" i="3" s="1"/>
  <c r="G81" i="3"/>
  <c r="S81" i="3" s="1"/>
  <c r="I80" i="3"/>
  <c r="U80" i="3" s="1"/>
  <c r="H80" i="3"/>
  <c r="T80" i="3" s="1"/>
  <c r="G80" i="3"/>
  <c r="I79" i="3"/>
  <c r="U79" i="3" s="1"/>
  <c r="H79" i="3"/>
  <c r="T79" i="3" s="1"/>
  <c r="G79" i="3"/>
  <c r="S79" i="3" s="1"/>
  <c r="I78" i="3"/>
  <c r="U78" i="3" s="1"/>
  <c r="H78" i="3"/>
  <c r="T78" i="3" s="1"/>
  <c r="G78" i="3"/>
  <c r="S78" i="3" s="1"/>
  <c r="F78" i="3"/>
  <c r="F79" i="3" s="1"/>
  <c r="F80" i="3" s="1"/>
  <c r="F81" i="3" s="1"/>
  <c r="F82" i="3" s="1"/>
  <c r="F83" i="3" s="1"/>
  <c r="F84" i="3" s="1"/>
  <c r="F85" i="3" s="1"/>
  <c r="F86" i="3" s="1"/>
  <c r="F87" i="3" s="1"/>
  <c r="F88" i="3" s="1"/>
  <c r="F89" i="3" s="1"/>
  <c r="U77" i="3"/>
  <c r="T77" i="3"/>
  <c r="S77" i="3"/>
  <c r="I77" i="3"/>
  <c r="H77" i="3"/>
  <c r="G77" i="3"/>
  <c r="U73" i="3"/>
  <c r="S73" i="3"/>
  <c r="I73" i="3"/>
  <c r="H73" i="3"/>
  <c r="T73" i="3" s="1"/>
  <c r="G73" i="3"/>
  <c r="W72" i="3"/>
  <c r="V72" i="3"/>
  <c r="I72" i="3"/>
  <c r="U72" i="3" s="1"/>
  <c r="H72" i="3"/>
  <c r="G72" i="3"/>
  <c r="S72" i="3" s="1"/>
  <c r="W71" i="3"/>
  <c r="V71" i="3"/>
  <c r="S71" i="3"/>
  <c r="I71" i="3"/>
  <c r="U71" i="3" s="1"/>
  <c r="H71" i="3"/>
  <c r="T71" i="3" s="1"/>
  <c r="G71" i="3"/>
  <c r="W70" i="3"/>
  <c r="V70" i="3"/>
  <c r="I70" i="3"/>
  <c r="U70" i="3" s="1"/>
  <c r="H70" i="3"/>
  <c r="T70" i="3" s="1"/>
  <c r="G70" i="3"/>
  <c r="S70" i="3" s="1"/>
  <c r="S69" i="3"/>
  <c r="I69" i="3"/>
  <c r="U69" i="3" s="1"/>
  <c r="H69" i="3"/>
  <c r="T69" i="3" s="1"/>
  <c r="G69" i="3"/>
  <c r="I67" i="3"/>
  <c r="U67" i="3" s="1"/>
  <c r="H67" i="3"/>
  <c r="T67" i="3" s="1"/>
  <c r="G67" i="3"/>
  <c r="S66" i="3"/>
  <c r="I66" i="3"/>
  <c r="U66" i="3" s="1"/>
  <c r="H66" i="3"/>
  <c r="T66" i="3" s="1"/>
  <c r="G66" i="3"/>
  <c r="T65" i="3"/>
  <c r="S65" i="3"/>
  <c r="I65" i="3"/>
  <c r="U65" i="3" s="1"/>
  <c r="H65" i="3"/>
  <c r="G65" i="3"/>
  <c r="U61" i="3"/>
  <c r="S61" i="3"/>
  <c r="I61" i="3"/>
  <c r="H61" i="3"/>
  <c r="T61" i="3" s="1"/>
  <c r="G61" i="3"/>
  <c r="W60" i="3"/>
  <c r="V60" i="3"/>
  <c r="I60" i="3"/>
  <c r="U60" i="3" s="1"/>
  <c r="H60" i="3"/>
  <c r="T60" i="3" s="1"/>
  <c r="G60" i="3"/>
  <c r="W59" i="3"/>
  <c r="V59" i="3"/>
  <c r="I59" i="3"/>
  <c r="U59" i="3" s="1"/>
  <c r="H59" i="3"/>
  <c r="T59" i="3" s="1"/>
  <c r="G59" i="3"/>
  <c r="S59" i="3" s="1"/>
  <c r="W58" i="3"/>
  <c r="V58" i="3"/>
  <c r="T58" i="3"/>
  <c r="I58" i="3"/>
  <c r="U58" i="3" s="1"/>
  <c r="H58" i="3"/>
  <c r="G58" i="3"/>
  <c r="S58" i="3" s="1"/>
  <c r="I57" i="3"/>
  <c r="U57" i="3" s="1"/>
  <c r="H57" i="3"/>
  <c r="T57" i="3" s="1"/>
  <c r="G57" i="3"/>
  <c r="U55" i="3"/>
  <c r="S55" i="3"/>
  <c r="I55" i="3"/>
  <c r="H55" i="3"/>
  <c r="T55" i="3" s="1"/>
  <c r="G55" i="3"/>
  <c r="S54" i="3"/>
  <c r="I54" i="3"/>
  <c r="U54" i="3" s="1"/>
  <c r="H54" i="3"/>
  <c r="T54" i="3" s="1"/>
  <c r="G54" i="3"/>
  <c r="U52" i="3"/>
  <c r="I52" i="3"/>
  <c r="H52" i="3"/>
  <c r="T52" i="3" s="1"/>
  <c r="G52" i="3"/>
  <c r="S52" i="3" s="1"/>
  <c r="F52" i="3"/>
  <c r="T51" i="3"/>
  <c r="S51" i="3"/>
  <c r="I51" i="3"/>
  <c r="U51" i="3" s="1"/>
  <c r="H51" i="3"/>
  <c r="G51" i="3"/>
  <c r="T50" i="3"/>
  <c r="W50" i="3"/>
  <c r="V50" i="3"/>
  <c r="I50" i="3"/>
  <c r="U50" i="3" s="1"/>
  <c r="H50" i="3"/>
  <c r="G50" i="3"/>
  <c r="S49" i="3"/>
  <c r="W49" i="3"/>
  <c r="V49" i="3"/>
  <c r="I49" i="3"/>
  <c r="U49" i="3" s="1"/>
  <c r="H49" i="3"/>
  <c r="T49" i="3" s="1"/>
  <c r="G49" i="3"/>
  <c r="U48" i="3"/>
  <c r="T48" i="3"/>
  <c r="W48" i="3"/>
  <c r="V48" i="3"/>
  <c r="I48" i="3"/>
  <c r="H48" i="3"/>
  <c r="G48" i="3"/>
  <c r="S48" i="3" s="1"/>
  <c r="S47" i="3"/>
  <c r="I47" i="3"/>
  <c r="U47" i="3" s="1"/>
  <c r="H47" i="3"/>
  <c r="T47" i="3" s="1"/>
  <c r="G47" i="3"/>
  <c r="T46" i="3"/>
  <c r="I46" i="3"/>
  <c r="U46" i="3" s="1"/>
  <c r="H46" i="3"/>
  <c r="G46" i="3"/>
  <c r="W39" i="3"/>
  <c r="V39" i="3"/>
  <c r="I39" i="3"/>
  <c r="U39" i="3" s="1"/>
  <c r="H39" i="3"/>
  <c r="T39" i="3" s="1"/>
  <c r="G39" i="3"/>
  <c r="S39" i="3" s="1"/>
  <c r="I35" i="3"/>
  <c r="U35" i="3" s="1"/>
  <c r="H35" i="3"/>
  <c r="T35" i="3" s="1"/>
  <c r="G35" i="3"/>
  <c r="T34" i="3"/>
  <c r="I34" i="3"/>
  <c r="U34" i="3" s="1"/>
  <c r="H34" i="3"/>
  <c r="G34" i="3"/>
  <c r="W32" i="3"/>
  <c r="V32" i="3"/>
  <c r="U32" i="3"/>
  <c r="H32" i="3"/>
  <c r="G32" i="3"/>
  <c r="S32" i="3" s="1"/>
  <c r="V31" i="3"/>
  <c r="U31" i="3"/>
  <c r="S31" i="3"/>
  <c r="K34" i="3"/>
  <c r="I31" i="3"/>
  <c r="H31" i="3"/>
  <c r="T31" i="3" s="1"/>
  <c r="G31" i="3"/>
  <c r="W30" i="3"/>
  <c r="V30" i="3"/>
  <c r="I30" i="3"/>
  <c r="U30" i="3" s="1"/>
  <c r="H30" i="3"/>
  <c r="T30" i="3" s="1"/>
  <c r="G30" i="3"/>
  <c r="W29" i="3"/>
  <c r="V29" i="3"/>
  <c r="I29" i="3"/>
  <c r="U29" i="3" s="1"/>
  <c r="H29" i="3"/>
  <c r="T29" i="3" s="1"/>
  <c r="G29" i="3"/>
  <c r="S29" i="3" s="1"/>
  <c r="W28" i="3"/>
  <c r="V28" i="3"/>
  <c r="I28" i="3"/>
  <c r="U28" i="3" s="1"/>
  <c r="H28" i="3"/>
  <c r="G28" i="3"/>
  <c r="S28" i="3" s="1"/>
  <c r="I26" i="3"/>
  <c r="H26" i="3"/>
  <c r="G26" i="3"/>
  <c r="S26" i="3" s="1"/>
  <c r="E26" i="3"/>
  <c r="U25" i="3"/>
  <c r="S25" i="3"/>
  <c r="I25" i="3"/>
  <c r="H25" i="3"/>
  <c r="T25" i="3" s="1"/>
  <c r="G25" i="3"/>
  <c r="U24" i="3"/>
  <c r="W82" i="3"/>
  <c r="I24" i="3"/>
  <c r="H24" i="3"/>
  <c r="T24" i="3" s="1"/>
  <c r="G24" i="3"/>
  <c r="I22" i="3"/>
  <c r="U22" i="3" s="1"/>
  <c r="H22" i="3"/>
  <c r="T22" i="3" s="1"/>
  <c r="G22" i="3"/>
  <c r="W21" i="3"/>
  <c r="V21" i="3"/>
  <c r="U21" i="3"/>
  <c r="I21" i="3"/>
  <c r="H21" i="3"/>
  <c r="T21" i="3" s="1"/>
  <c r="G21" i="3"/>
  <c r="S21" i="3" s="1"/>
  <c r="S20" i="3"/>
  <c r="W20" i="3"/>
  <c r="V20" i="3"/>
  <c r="I20" i="3"/>
  <c r="U20" i="3" s="1"/>
  <c r="H20" i="3"/>
  <c r="G20" i="3"/>
  <c r="W19" i="3"/>
  <c r="T19" i="3"/>
  <c r="V19" i="3"/>
  <c r="I19" i="3"/>
  <c r="U19" i="3" s="1"/>
  <c r="H19" i="3"/>
  <c r="G19" i="3"/>
  <c r="T18" i="3"/>
  <c r="S18" i="3"/>
  <c r="W18" i="3"/>
  <c r="V18" i="3"/>
  <c r="I18" i="3"/>
  <c r="U18" i="3" s="1"/>
  <c r="H18" i="3"/>
  <c r="G18" i="3"/>
  <c r="B18" i="3"/>
  <c r="B19" i="3" s="1"/>
  <c r="B20" i="3" s="1"/>
  <c r="B21" i="3" s="1"/>
  <c r="B22" i="3" s="1"/>
  <c r="B24" i="3" s="1"/>
  <c r="B25" i="3" s="1"/>
  <c r="B26" i="3" s="1"/>
  <c r="B28" i="3" s="1"/>
  <c r="B29" i="3" s="1"/>
  <c r="B30" i="3" s="1"/>
  <c r="B31" i="3" s="1"/>
  <c r="B32" i="3" s="1"/>
  <c r="B34" i="3" s="1"/>
  <c r="B35" i="3" s="1"/>
  <c r="B39" i="3" s="1"/>
  <c r="B40" i="3" s="1"/>
  <c r="B41" i="3" s="1"/>
  <c r="B42" i="3" s="1"/>
  <c r="B46" i="3" s="1"/>
  <c r="B47" i="3" s="1"/>
  <c r="B48" i="3" s="1"/>
  <c r="B49" i="3" s="1"/>
  <c r="B50" i="3" s="1"/>
  <c r="B51" i="3" s="1"/>
  <c r="B54" i="3" s="1"/>
  <c r="B55" i="3" s="1"/>
  <c r="B57" i="3" s="1"/>
  <c r="B58" i="3" s="1"/>
  <c r="B59" i="3" s="1"/>
  <c r="B60" i="3" s="1"/>
  <c r="B61" i="3" s="1"/>
  <c r="B65" i="3" s="1"/>
  <c r="B66" i="3" s="1"/>
  <c r="B67" i="3" s="1"/>
  <c r="B69" i="3" s="1"/>
  <c r="B70" i="3" s="1"/>
  <c r="B71" i="3" s="1"/>
  <c r="B72" i="3" s="1"/>
  <c r="B73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3" i="3" s="1"/>
  <c r="B94" i="3" s="1"/>
  <c r="B95" i="3" s="1"/>
  <c r="B96" i="3" s="1"/>
  <c r="B100" i="3" s="1"/>
  <c r="B101" i="3" s="1"/>
  <c r="B102" i="3" s="1"/>
  <c r="B103" i="3" s="1"/>
  <c r="B109" i="3" s="1"/>
  <c r="B110" i="3" s="1"/>
  <c r="B111" i="3" s="1"/>
  <c r="W17" i="3"/>
  <c r="V17" i="3"/>
  <c r="I17" i="3"/>
  <c r="U17" i="3" s="1"/>
  <c r="H17" i="3"/>
  <c r="T17" i="3" s="1"/>
  <c r="G17" i="3"/>
  <c r="U12" i="3"/>
  <c r="I12" i="3"/>
  <c r="H12" i="3"/>
  <c r="T12" i="3" s="1"/>
  <c r="G12" i="3"/>
  <c r="S11" i="3"/>
  <c r="I11" i="3"/>
  <c r="U11" i="3" s="1"/>
  <c r="H11" i="3"/>
  <c r="T11" i="3" s="1"/>
  <c r="G11" i="3"/>
  <c r="I10" i="3"/>
  <c r="U10" i="3" s="1"/>
  <c r="H10" i="3"/>
  <c r="T10" i="3" s="1"/>
  <c r="G10" i="3"/>
  <c r="S10" i="3" s="1"/>
  <c r="B10" i="3"/>
  <c r="B11" i="3" s="1"/>
  <c r="B12" i="3" s="1"/>
  <c r="B17" i="3" s="1"/>
  <c r="V8" i="3"/>
  <c r="T8" i="3"/>
  <c r="S8" i="3"/>
  <c r="K8" i="3"/>
  <c r="K12" i="3" s="1"/>
  <c r="W12" i="3" s="1"/>
  <c r="J8" i="3"/>
  <c r="J12" i="3" s="1"/>
  <c r="V12" i="3" s="1"/>
  <c r="I8" i="3"/>
  <c r="U8" i="3" s="1"/>
  <c r="G8" i="3"/>
  <c r="W146" i="2"/>
  <c r="V146" i="2"/>
  <c r="I146" i="2"/>
  <c r="H146" i="2"/>
  <c r="G146" i="2"/>
  <c r="W145" i="2"/>
  <c r="V145" i="2"/>
  <c r="I145" i="2"/>
  <c r="H145" i="2"/>
  <c r="G145" i="2"/>
  <c r="B145" i="2"/>
  <c r="B146" i="2" s="1"/>
  <c r="V141" i="2"/>
  <c r="I141" i="2"/>
  <c r="H141" i="2"/>
  <c r="G141" i="2"/>
  <c r="V140" i="2"/>
  <c r="I140" i="2"/>
  <c r="H140" i="2"/>
  <c r="G140" i="2"/>
  <c r="V139" i="2"/>
  <c r="I139" i="2"/>
  <c r="H139" i="2"/>
  <c r="G139" i="2"/>
  <c r="V138" i="2"/>
  <c r="I138" i="2"/>
  <c r="H138" i="2"/>
  <c r="G138" i="2"/>
  <c r="V137" i="2"/>
  <c r="I137" i="2"/>
  <c r="H137" i="2"/>
  <c r="G137" i="2"/>
  <c r="W136" i="2"/>
  <c r="V136" i="2"/>
  <c r="I136" i="2"/>
  <c r="H136" i="2"/>
  <c r="G136" i="2"/>
  <c r="W135" i="2"/>
  <c r="V135" i="2"/>
  <c r="I135" i="2"/>
  <c r="H135" i="2"/>
  <c r="G135" i="2"/>
  <c r="W134" i="2"/>
  <c r="V134" i="2"/>
  <c r="I134" i="2"/>
  <c r="H134" i="2"/>
  <c r="G134" i="2"/>
  <c r="W130" i="2"/>
  <c r="V130" i="2"/>
  <c r="I130" i="2"/>
  <c r="H130" i="2"/>
  <c r="G130" i="2"/>
  <c r="W129" i="2"/>
  <c r="V129" i="2"/>
  <c r="I129" i="2"/>
  <c r="H129" i="2"/>
  <c r="G129" i="2"/>
  <c r="W128" i="2"/>
  <c r="V128" i="2"/>
  <c r="I128" i="2"/>
  <c r="H128" i="2"/>
  <c r="G128" i="2"/>
  <c r="W127" i="2"/>
  <c r="V127" i="2"/>
  <c r="I127" i="2"/>
  <c r="H127" i="2"/>
  <c r="G127" i="2"/>
  <c r="W126" i="2"/>
  <c r="V126" i="2"/>
  <c r="I126" i="2"/>
  <c r="H126" i="2"/>
  <c r="G126" i="2"/>
  <c r="W125" i="2"/>
  <c r="V125" i="2"/>
  <c r="I125" i="2"/>
  <c r="H125" i="2"/>
  <c r="G125" i="2"/>
  <c r="W121" i="2"/>
  <c r="V121" i="2"/>
  <c r="I121" i="2"/>
  <c r="H121" i="2"/>
  <c r="G121" i="2"/>
  <c r="W120" i="2"/>
  <c r="V120" i="2"/>
  <c r="I120" i="2"/>
  <c r="H120" i="2"/>
  <c r="G120" i="2"/>
  <c r="W119" i="2"/>
  <c r="V119" i="2"/>
  <c r="I119" i="2"/>
  <c r="H119" i="2"/>
  <c r="G119" i="2"/>
  <c r="W118" i="2"/>
  <c r="V118" i="2"/>
  <c r="I118" i="2"/>
  <c r="H118" i="2"/>
  <c r="G118" i="2"/>
  <c r="W117" i="2"/>
  <c r="V117" i="2"/>
  <c r="I117" i="2"/>
  <c r="H117" i="2"/>
  <c r="G117" i="2"/>
  <c r="W116" i="2"/>
  <c r="V116" i="2"/>
  <c r="I116" i="2"/>
  <c r="H116" i="2"/>
  <c r="G116" i="2"/>
  <c r="W114" i="2"/>
  <c r="V114" i="2"/>
  <c r="I114" i="2"/>
  <c r="H114" i="2"/>
  <c r="G114" i="2"/>
  <c r="F121" i="2"/>
  <c r="W113" i="2"/>
  <c r="V113" i="2"/>
  <c r="I113" i="2"/>
  <c r="H113" i="2"/>
  <c r="G113" i="2"/>
  <c r="W112" i="2"/>
  <c r="V112" i="2"/>
  <c r="I112" i="2"/>
  <c r="H112" i="2"/>
  <c r="G112" i="2"/>
  <c r="W111" i="2"/>
  <c r="V111" i="2"/>
  <c r="I111" i="2"/>
  <c r="H111" i="2"/>
  <c r="G111" i="2"/>
  <c r="W110" i="2"/>
  <c r="V110" i="2"/>
  <c r="I110" i="2"/>
  <c r="H110" i="2"/>
  <c r="G110" i="2"/>
  <c r="W109" i="2"/>
  <c r="V109" i="2"/>
  <c r="I109" i="2"/>
  <c r="H109" i="2"/>
  <c r="G109" i="2"/>
  <c r="T96" i="2"/>
  <c r="I96" i="2"/>
  <c r="U96" i="2" s="1"/>
  <c r="H96" i="2"/>
  <c r="G96" i="2"/>
  <c r="U95" i="2"/>
  <c r="S95" i="2"/>
  <c r="I95" i="2"/>
  <c r="H95" i="2"/>
  <c r="T95" i="2" s="1"/>
  <c r="G95" i="2"/>
  <c r="J95" i="2"/>
  <c r="V95" i="2" s="1"/>
  <c r="I94" i="2"/>
  <c r="U94" i="2" s="1"/>
  <c r="H94" i="2"/>
  <c r="T94" i="2" s="1"/>
  <c r="G94" i="2"/>
  <c r="T93" i="2"/>
  <c r="S93" i="2"/>
  <c r="I93" i="2"/>
  <c r="U93" i="2" s="1"/>
  <c r="H93" i="2"/>
  <c r="G93" i="2"/>
  <c r="U89" i="2"/>
  <c r="T89" i="2"/>
  <c r="I89" i="2"/>
  <c r="H89" i="2"/>
  <c r="G89" i="2"/>
  <c r="I88" i="2"/>
  <c r="U88" i="2" s="1"/>
  <c r="H88" i="2"/>
  <c r="T88" i="2" s="1"/>
  <c r="G88" i="2"/>
  <c r="S87" i="2"/>
  <c r="I87" i="2"/>
  <c r="U87" i="2" s="1"/>
  <c r="H87" i="2"/>
  <c r="G87" i="2"/>
  <c r="U86" i="2"/>
  <c r="T86" i="2"/>
  <c r="I86" i="2"/>
  <c r="H86" i="2"/>
  <c r="G86" i="2"/>
  <c r="S86" i="2" s="1"/>
  <c r="I85" i="2"/>
  <c r="U85" i="2" s="1"/>
  <c r="H85" i="2"/>
  <c r="T85" i="2" s="1"/>
  <c r="G85" i="2"/>
  <c r="S85" i="2" s="1"/>
  <c r="W84" i="2"/>
  <c r="V84" i="2"/>
  <c r="S84" i="2"/>
  <c r="U84" i="2"/>
  <c r="G84" i="2"/>
  <c r="S83" i="2"/>
  <c r="I83" i="2"/>
  <c r="U83" i="2" s="1"/>
  <c r="H83" i="2"/>
  <c r="T83" i="2" s="1"/>
  <c r="G83" i="2"/>
  <c r="U82" i="2"/>
  <c r="I82" i="2"/>
  <c r="H82" i="2"/>
  <c r="T82" i="2" s="1"/>
  <c r="G82" i="2"/>
  <c r="S82" i="2" s="1"/>
  <c r="T81" i="2"/>
  <c r="I81" i="2"/>
  <c r="U81" i="2" s="1"/>
  <c r="H81" i="2"/>
  <c r="G81" i="2"/>
  <c r="S81" i="2" s="1"/>
  <c r="S80" i="2"/>
  <c r="I80" i="2"/>
  <c r="U80" i="2" s="1"/>
  <c r="H80" i="2"/>
  <c r="G80" i="2"/>
  <c r="T79" i="2"/>
  <c r="I79" i="2"/>
  <c r="U79" i="2" s="1"/>
  <c r="H79" i="2"/>
  <c r="G79" i="2"/>
  <c r="S79" i="2" s="1"/>
  <c r="I78" i="2"/>
  <c r="U78" i="2" s="1"/>
  <c r="H78" i="2"/>
  <c r="T78" i="2" s="1"/>
  <c r="G78" i="2"/>
  <c r="F78" i="2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I77" i="2"/>
  <c r="U77" i="2" s="1"/>
  <c r="H77" i="2"/>
  <c r="T77" i="2" s="1"/>
  <c r="G77" i="2"/>
  <c r="S77" i="2" s="1"/>
  <c r="U73" i="2"/>
  <c r="I73" i="2"/>
  <c r="H73" i="2"/>
  <c r="T73" i="2" s="1"/>
  <c r="G73" i="2"/>
  <c r="S73" i="2" s="1"/>
  <c r="W72" i="2"/>
  <c r="T72" i="2"/>
  <c r="V72" i="2"/>
  <c r="I72" i="2"/>
  <c r="H72" i="2"/>
  <c r="G72" i="2"/>
  <c r="S72" i="2" s="1"/>
  <c r="W71" i="2"/>
  <c r="V71" i="2"/>
  <c r="U71" i="2"/>
  <c r="I71" i="2"/>
  <c r="H71" i="2"/>
  <c r="T71" i="2" s="1"/>
  <c r="G71" i="2"/>
  <c r="S71" i="2" s="1"/>
  <c r="W70" i="2"/>
  <c r="V70" i="2"/>
  <c r="S70" i="2"/>
  <c r="I70" i="2"/>
  <c r="U70" i="2" s="1"/>
  <c r="H70" i="2"/>
  <c r="T70" i="2" s="1"/>
  <c r="G70" i="2"/>
  <c r="T69" i="2"/>
  <c r="I69" i="2"/>
  <c r="U69" i="2" s="1"/>
  <c r="H69" i="2"/>
  <c r="G69" i="2"/>
  <c r="S69" i="2" s="1"/>
  <c r="I67" i="2"/>
  <c r="U67" i="2" s="1"/>
  <c r="H67" i="2"/>
  <c r="T67" i="2" s="1"/>
  <c r="G67" i="2"/>
  <c r="U66" i="2"/>
  <c r="I66" i="2"/>
  <c r="H66" i="2"/>
  <c r="T66" i="2" s="1"/>
  <c r="G66" i="2"/>
  <c r="U65" i="2"/>
  <c r="I65" i="2"/>
  <c r="H65" i="2"/>
  <c r="T65" i="2" s="1"/>
  <c r="G65" i="2"/>
  <c r="S65" i="2" s="1"/>
  <c r="U61" i="2"/>
  <c r="I61" i="2"/>
  <c r="H61" i="2"/>
  <c r="T61" i="2" s="1"/>
  <c r="G61" i="2"/>
  <c r="S61" i="2" s="1"/>
  <c r="W60" i="2"/>
  <c r="S60" i="2"/>
  <c r="V60" i="2"/>
  <c r="I60" i="2"/>
  <c r="H60" i="2"/>
  <c r="T60" i="2" s="1"/>
  <c r="G60" i="2"/>
  <c r="W59" i="2"/>
  <c r="V59" i="2"/>
  <c r="I59" i="2"/>
  <c r="U59" i="2" s="1"/>
  <c r="H59" i="2"/>
  <c r="T59" i="2" s="1"/>
  <c r="G59" i="2"/>
  <c r="S59" i="2" s="1"/>
  <c r="W58" i="2"/>
  <c r="V58" i="2"/>
  <c r="I58" i="2"/>
  <c r="U58" i="2" s="1"/>
  <c r="H58" i="2"/>
  <c r="T58" i="2" s="1"/>
  <c r="G58" i="2"/>
  <c r="S58" i="2" s="1"/>
  <c r="S57" i="2"/>
  <c r="I57" i="2"/>
  <c r="U57" i="2" s="1"/>
  <c r="H57" i="2"/>
  <c r="G57" i="2"/>
  <c r="T55" i="2"/>
  <c r="I55" i="2"/>
  <c r="U55" i="2" s="1"/>
  <c r="H55" i="2"/>
  <c r="G55" i="2"/>
  <c r="S55" i="2" s="1"/>
  <c r="I54" i="2"/>
  <c r="H54" i="2"/>
  <c r="T54" i="2" s="1"/>
  <c r="G54" i="2"/>
  <c r="S54" i="2" s="1"/>
  <c r="U52" i="2"/>
  <c r="I52" i="2"/>
  <c r="H52" i="2"/>
  <c r="T52" i="2" s="1"/>
  <c r="G52" i="2"/>
  <c r="S52" i="2" s="1"/>
  <c r="F52" i="2"/>
  <c r="T51" i="2"/>
  <c r="I51" i="2"/>
  <c r="U51" i="2" s="1"/>
  <c r="H51" i="2"/>
  <c r="G51" i="2"/>
  <c r="S51" i="2" s="1"/>
  <c r="W50" i="2"/>
  <c r="V50" i="2"/>
  <c r="I50" i="2"/>
  <c r="U50" i="2" s="1"/>
  <c r="H50" i="2"/>
  <c r="T50" i="2" s="1"/>
  <c r="G50" i="2"/>
  <c r="U49" i="2"/>
  <c r="T49" i="2"/>
  <c r="W49" i="2"/>
  <c r="V49" i="2"/>
  <c r="I49" i="2"/>
  <c r="H49" i="2"/>
  <c r="G49" i="2"/>
  <c r="W48" i="2"/>
  <c r="V48" i="2"/>
  <c r="I48" i="2"/>
  <c r="U48" i="2" s="1"/>
  <c r="H48" i="2"/>
  <c r="T48" i="2" s="1"/>
  <c r="G48" i="2"/>
  <c r="S48" i="2" s="1"/>
  <c r="U47" i="2"/>
  <c r="T47" i="2"/>
  <c r="I47" i="2"/>
  <c r="H47" i="2"/>
  <c r="G47" i="2"/>
  <c r="I46" i="2"/>
  <c r="U46" i="2" s="1"/>
  <c r="H46" i="2"/>
  <c r="T46" i="2" s="1"/>
  <c r="G46" i="2"/>
  <c r="W39" i="2"/>
  <c r="T39" i="2"/>
  <c r="S39" i="2"/>
  <c r="I39" i="2"/>
  <c r="U39" i="2" s="1"/>
  <c r="H39" i="2"/>
  <c r="G39" i="2"/>
  <c r="S35" i="2"/>
  <c r="I35" i="2"/>
  <c r="U35" i="2" s="1"/>
  <c r="H35" i="2"/>
  <c r="G35" i="2"/>
  <c r="I34" i="2"/>
  <c r="U34" i="2" s="1"/>
  <c r="H34" i="2"/>
  <c r="T34" i="2" s="1"/>
  <c r="G34" i="2"/>
  <c r="S34" i="2" s="1"/>
  <c r="T32" i="2"/>
  <c r="S32" i="2"/>
  <c r="W32" i="2"/>
  <c r="V32" i="2"/>
  <c r="H32" i="2"/>
  <c r="G32" i="2"/>
  <c r="K34" i="2"/>
  <c r="I31" i="2"/>
  <c r="U31" i="2" s="1"/>
  <c r="H31" i="2"/>
  <c r="T31" i="2" s="1"/>
  <c r="G31" i="2"/>
  <c r="S31" i="2" s="1"/>
  <c r="T30" i="2"/>
  <c r="S30" i="2"/>
  <c r="W30" i="2"/>
  <c r="V30" i="2"/>
  <c r="I30" i="2"/>
  <c r="H30" i="2"/>
  <c r="G30" i="2"/>
  <c r="W29" i="2"/>
  <c r="V29" i="2"/>
  <c r="I29" i="2"/>
  <c r="U29" i="2" s="1"/>
  <c r="H29" i="2"/>
  <c r="T29" i="2" s="1"/>
  <c r="G29" i="2"/>
  <c r="S29" i="2" s="1"/>
  <c r="S28" i="2"/>
  <c r="W28" i="2"/>
  <c r="V28" i="2"/>
  <c r="I28" i="2"/>
  <c r="H28" i="2"/>
  <c r="T28" i="2" s="1"/>
  <c r="G28" i="2"/>
  <c r="I26" i="2"/>
  <c r="H26" i="2"/>
  <c r="G26" i="2"/>
  <c r="S26" i="2" s="1"/>
  <c r="E26" i="2"/>
  <c r="U25" i="2"/>
  <c r="I25" i="2"/>
  <c r="H25" i="2"/>
  <c r="T25" i="2" s="1"/>
  <c r="G25" i="2"/>
  <c r="S25" i="2" s="1"/>
  <c r="U24" i="2"/>
  <c r="W80" i="2"/>
  <c r="V87" i="2"/>
  <c r="I24" i="2"/>
  <c r="H24" i="2"/>
  <c r="T24" i="2" s="1"/>
  <c r="G24" i="2"/>
  <c r="S22" i="2"/>
  <c r="I22" i="2"/>
  <c r="U22" i="2" s="1"/>
  <c r="H22" i="2"/>
  <c r="T22" i="2" s="1"/>
  <c r="G22" i="2"/>
  <c r="W21" i="2"/>
  <c r="V21" i="2"/>
  <c r="T21" i="2"/>
  <c r="S21" i="2"/>
  <c r="I21" i="2"/>
  <c r="U21" i="2" s="1"/>
  <c r="H21" i="2"/>
  <c r="G21" i="2"/>
  <c r="U20" i="2"/>
  <c r="W20" i="2"/>
  <c r="V20" i="2"/>
  <c r="I20" i="2"/>
  <c r="H20" i="2"/>
  <c r="T20" i="2" s="1"/>
  <c r="G20" i="2"/>
  <c r="W19" i="2"/>
  <c r="V19" i="2"/>
  <c r="I19" i="2"/>
  <c r="U19" i="2" s="1"/>
  <c r="H19" i="2"/>
  <c r="T19" i="2" s="1"/>
  <c r="G19" i="2"/>
  <c r="U18" i="2"/>
  <c r="T18" i="2"/>
  <c r="W18" i="2"/>
  <c r="V18" i="2"/>
  <c r="I18" i="2"/>
  <c r="H18" i="2"/>
  <c r="G18" i="2"/>
  <c r="V17" i="2"/>
  <c r="I17" i="2"/>
  <c r="U17" i="2" s="1"/>
  <c r="H17" i="2"/>
  <c r="T17" i="2" s="1"/>
  <c r="G17" i="2"/>
  <c r="S17" i="2" s="1"/>
  <c r="U12" i="2"/>
  <c r="I12" i="2"/>
  <c r="H12" i="2"/>
  <c r="T12" i="2" s="1"/>
  <c r="G12" i="2"/>
  <c r="S12" i="2" s="1"/>
  <c r="T11" i="2"/>
  <c r="I11" i="2"/>
  <c r="U11" i="2" s="1"/>
  <c r="H11" i="2"/>
  <c r="G11" i="2"/>
  <c r="T10" i="2"/>
  <c r="I10" i="2"/>
  <c r="U10" i="2" s="1"/>
  <c r="H10" i="2"/>
  <c r="G10" i="2"/>
  <c r="B10" i="2"/>
  <c r="B11" i="2" s="1"/>
  <c r="B12" i="2" s="1"/>
  <c r="B17" i="2" s="1"/>
  <c r="B18" i="2" s="1"/>
  <c r="B19" i="2" s="1"/>
  <c r="B20" i="2" s="1"/>
  <c r="B21" i="2" s="1"/>
  <c r="B22" i="2" s="1"/>
  <c r="B24" i="2" s="1"/>
  <c r="B25" i="2" s="1"/>
  <c r="B26" i="2" s="1"/>
  <c r="B28" i="2" s="1"/>
  <c r="B29" i="2" s="1"/>
  <c r="B30" i="2" s="1"/>
  <c r="B31" i="2" s="1"/>
  <c r="B32" i="2" s="1"/>
  <c r="B34" i="2" s="1"/>
  <c r="B35" i="2" s="1"/>
  <c r="B39" i="2" s="1"/>
  <c r="B40" i="2" s="1"/>
  <c r="B41" i="2" s="1"/>
  <c r="B42" i="2" s="1"/>
  <c r="B46" i="2" s="1"/>
  <c r="B47" i="2" s="1"/>
  <c r="B48" i="2" s="1"/>
  <c r="B49" i="2" s="1"/>
  <c r="B50" i="2" s="1"/>
  <c r="B51" i="2" s="1"/>
  <c r="B54" i="2" s="1"/>
  <c r="B55" i="2" s="1"/>
  <c r="B57" i="2" s="1"/>
  <c r="B58" i="2" s="1"/>
  <c r="B59" i="2" s="1"/>
  <c r="B60" i="2" s="1"/>
  <c r="B61" i="2" s="1"/>
  <c r="B65" i="2" s="1"/>
  <c r="B66" i="2" s="1"/>
  <c r="B67" i="2" s="1"/>
  <c r="B69" i="2" s="1"/>
  <c r="B70" i="2" s="1"/>
  <c r="B71" i="2" s="1"/>
  <c r="B72" i="2" s="1"/>
  <c r="B73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3" i="2" s="1"/>
  <c r="B94" i="2" s="1"/>
  <c r="B95" i="2" s="1"/>
  <c r="B96" i="2" s="1"/>
  <c r="B100" i="2" s="1"/>
  <c r="B101" i="2" s="1"/>
  <c r="B102" i="2" s="1"/>
  <c r="B103" i="2" s="1"/>
  <c r="B109" i="2" s="1"/>
  <c r="B110" i="2" s="1"/>
  <c r="B111" i="2" s="1"/>
  <c r="U8" i="2"/>
  <c r="T8" i="2"/>
  <c r="K8" i="2"/>
  <c r="W8" i="2" s="1"/>
  <c r="J8" i="2"/>
  <c r="I8" i="2"/>
  <c r="H8" i="2"/>
  <c r="G8" i="2"/>
  <c r="S8" i="2" s="1"/>
  <c r="V146" i="1"/>
  <c r="I146" i="1"/>
  <c r="H146" i="1"/>
  <c r="G146" i="1"/>
  <c r="V145" i="1"/>
  <c r="I145" i="1"/>
  <c r="H145" i="1"/>
  <c r="G145" i="1"/>
  <c r="V141" i="1"/>
  <c r="I141" i="1"/>
  <c r="H141" i="1"/>
  <c r="G141" i="1"/>
  <c r="V140" i="1"/>
  <c r="I140" i="1"/>
  <c r="H140" i="1"/>
  <c r="G140" i="1"/>
  <c r="V139" i="1"/>
  <c r="I139" i="1"/>
  <c r="H139" i="1"/>
  <c r="G139" i="1"/>
  <c r="V138" i="1"/>
  <c r="I138" i="1"/>
  <c r="H138" i="1"/>
  <c r="G138" i="1"/>
  <c r="V137" i="1"/>
  <c r="I137" i="1"/>
  <c r="H137" i="1"/>
  <c r="G137" i="1"/>
  <c r="V136" i="1"/>
  <c r="I136" i="1"/>
  <c r="H136" i="1"/>
  <c r="G136" i="1"/>
  <c r="V135" i="1"/>
  <c r="I135" i="1"/>
  <c r="H135" i="1"/>
  <c r="G135" i="1"/>
  <c r="V134" i="1"/>
  <c r="I134" i="1"/>
  <c r="H134" i="1"/>
  <c r="G134" i="1"/>
  <c r="V130" i="1"/>
  <c r="I130" i="1"/>
  <c r="H130" i="1"/>
  <c r="G130" i="1"/>
  <c r="V129" i="1"/>
  <c r="I129" i="1"/>
  <c r="H129" i="1"/>
  <c r="G129" i="1"/>
  <c r="V128" i="1"/>
  <c r="I128" i="1"/>
  <c r="H128" i="1"/>
  <c r="G128" i="1"/>
  <c r="V127" i="1"/>
  <c r="I127" i="1"/>
  <c r="H127" i="1"/>
  <c r="G127" i="1"/>
  <c r="V126" i="1"/>
  <c r="I126" i="1"/>
  <c r="H126" i="1"/>
  <c r="G126" i="1"/>
  <c r="V125" i="1"/>
  <c r="I125" i="1"/>
  <c r="H125" i="1"/>
  <c r="G125" i="1"/>
  <c r="V121" i="1"/>
  <c r="I121" i="1"/>
  <c r="H121" i="1"/>
  <c r="G121" i="1"/>
  <c r="V120" i="1"/>
  <c r="I120" i="1"/>
  <c r="H120" i="1"/>
  <c r="G120" i="1"/>
  <c r="V119" i="1"/>
  <c r="I119" i="1"/>
  <c r="H119" i="1"/>
  <c r="G119" i="1"/>
  <c r="V118" i="1"/>
  <c r="I118" i="1"/>
  <c r="H118" i="1"/>
  <c r="G118" i="1"/>
  <c r="V117" i="1"/>
  <c r="I117" i="1"/>
  <c r="H117" i="1"/>
  <c r="G117" i="1"/>
  <c r="V116" i="1"/>
  <c r="I116" i="1"/>
  <c r="H116" i="1"/>
  <c r="G116" i="1"/>
  <c r="V114" i="1"/>
  <c r="I114" i="1"/>
  <c r="H114" i="1"/>
  <c r="G114" i="1"/>
  <c r="F121" i="1"/>
  <c r="V113" i="1"/>
  <c r="I113" i="1"/>
  <c r="H113" i="1"/>
  <c r="G113" i="1"/>
  <c r="V112" i="1"/>
  <c r="I112" i="1"/>
  <c r="H112" i="1"/>
  <c r="G112" i="1"/>
  <c r="V111" i="1"/>
  <c r="I111" i="1"/>
  <c r="H111" i="1"/>
  <c r="G111" i="1"/>
  <c r="V110" i="1"/>
  <c r="I110" i="1"/>
  <c r="H110" i="1"/>
  <c r="G110" i="1"/>
  <c r="V109" i="1"/>
  <c r="I109" i="1"/>
  <c r="H109" i="1"/>
  <c r="G109" i="1"/>
  <c r="U96" i="1"/>
  <c r="T96" i="1"/>
  <c r="I96" i="1"/>
  <c r="H96" i="1"/>
  <c r="G96" i="1"/>
  <c r="S96" i="1" s="1"/>
  <c r="K95" i="1"/>
  <c r="W95" i="1" s="1"/>
  <c r="J95" i="1"/>
  <c r="V95" i="1" s="1"/>
  <c r="I95" i="1"/>
  <c r="U95" i="1" s="1"/>
  <c r="H95" i="1"/>
  <c r="T95" i="1" s="1"/>
  <c r="G95" i="1"/>
  <c r="U94" i="1"/>
  <c r="W94" i="1"/>
  <c r="V94" i="1"/>
  <c r="I94" i="1"/>
  <c r="H94" i="1"/>
  <c r="T94" i="1" s="1"/>
  <c r="G94" i="1"/>
  <c r="I93" i="1"/>
  <c r="U93" i="1" s="1"/>
  <c r="H93" i="1"/>
  <c r="T93" i="1" s="1"/>
  <c r="G93" i="1"/>
  <c r="S93" i="1" s="1"/>
  <c r="U89" i="1"/>
  <c r="T89" i="1"/>
  <c r="I89" i="1"/>
  <c r="H89" i="1"/>
  <c r="G89" i="1"/>
  <c r="S89" i="1" s="1"/>
  <c r="U88" i="1"/>
  <c r="I88" i="1"/>
  <c r="H88" i="1"/>
  <c r="T88" i="1" s="1"/>
  <c r="G88" i="1"/>
  <c r="S88" i="1" s="1"/>
  <c r="U87" i="1"/>
  <c r="I87" i="1"/>
  <c r="H87" i="1"/>
  <c r="T87" i="1" s="1"/>
  <c r="G87" i="1"/>
  <c r="I86" i="1"/>
  <c r="U86" i="1" s="1"/>
  <c r="H86" i="1"/>
  <c r="T86" i="1" s="1"/>
  <c r="G86" i="1"/>
  <c r="S85" i="1"/>
  <c r="I85" i="1"/>
  <c r="U85" i="1" s="1"/>
  <c r="H85" i="1"/>
  <c r="T85" i="1" s="1"/>
  <c r="G85" i="1"/>
  <c r="W84" i="1"/>
  <c r="V84" i="1"/>
  <c r="U84" i="1"/>
  <c r="G84" i="1"/>
  <c r="S84" i="1" s="1"/>
  <c r="I83" i="1"/>
  <c r="H83" i="1"/>
  <c r="T83" i="1" s="1"/>
  <c r="G83" i="1"/>
  <c r="S83" i="1" s="1"/>
  <c r="I82" i="1"/>
  <c r="U82" i="1" s="1"/>
  <c r="H82" i="1"/>
  <c r="T82" i="1" s="1"/>
  <c r="G82" i="1"/>
  <c r="I81" i="1"/>
  <c r="U81" i="1" s="1"/>
  <c r="H81" i="1"/>
  <c r="T81" i="1" s="1"/>
  <c r="G81" i="1"/>
  <c r="I80" i="1"/>
  <c r="U80" i="1" s="1"/>
  <c r="H80" i="1"/>
  <c r="T80" i="1" s="1"/>
  <c r="G80" i="1"/>
  <c r="S80" i="1" s="1"/>
  <c r="I79" i="1"/>
  <c r="U79" i="1" s="1"/>
  <c r="H79" i="1"/>
  <c r="T79" i="1" s="1"/>
  <c r="G79" i="1"/>
  <c r="S79" i="1" s="1"/>
  <c r="U78" i="1"/>
  <c r="T78" i="1"/>
  <c r="I78" i="1"/>
  <c r="H78" i="1"/>
  <c r="G78" i="1"/>
  <c r="S78" i="1" s="1"/>
  <c r="F78" i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U77" i="1"/>
  <c r="I77" i="1"/>
  <c r="H77" i="1"/>
  <c r="T77" i="1" s="1"/>
  <c r="G77" i="1"/>
  <c r="I73" i="1"/>
  <c r="U73" i="1" s="1"/>
  <c r="H73" i="1"/>
  <c r="T73" i="1" s="1"/>
  <c r="G73" i="1"/>
  <c r="W72" i="1"/>
  <c r="V72" i="1"/>
  <c r="U72" i="1"/>
  <c r="I72" i="1"/>
  <c r="H72" i="1"/>
  <c r="T72" i="1" s="1"/>
  <c r="G72" i="1"/>
  <c r="W71" i="1"/>
  <c r="V71" i="1"/>
  <c r="I71" i="1"/>
  <c r="U71" i="1" s="1"/>
  <c r="H71" i="1"/>
  <c r="T71" i="1" s="1"/>
  <c r="G71" i="1"/>
  <c r="S71" i="1" s="1"/>
  <c r="W70" i="1"/>
  <c r="V70" i="1"/>
  <c r="S70" i="1"/>
  <c r="I70" i="1"/>
  <c r="U70" i="1" s="1"/>
  <c r="H70" i="1"/>
  <c r="T70" i="1" s="1"/>
  <c r="G70" i="1"/>
  <c r="T69" i="1"/>
  <c r="S69" i="1"/>
  <c r="I69" i="1"/>
  <c r="U69" i="1" s="1"/>
  <c r="H69" i="1"/>
  <c r="G69" i="1"/>
  <c r="I67" i="1"/>
  <c r="U67" i="1" s="1"/>
  <c r="H67" i="1"/>
  <c r="T67" i="1" s="1"/>
  <c r="G67" i="1"/>
  <c r="S67" i="1" s="1"/>
  <c r="U66" i="1"/>
  <c r="T66" i="1"/>
  <c r="I66" i="1"/>
  <c r="H66" i="1"/>
  <c r="G66" i="1"/>
  <c r="S66" i="1" s="1"/>
  <c r="T65" i="1"/>
  <c r="I65" i="1"/>
  <c r="U65" i="1" s="1"/>
  <c r="H65" i="1"/>
  <c r="G65" i="1"/>
  <c r="S61" i="1"/>
  <c r="I61" i="1"/>
  <c r="H61" i="1"/>
  <c r="T61" i="1" s="1"/>
  <c r="G61" i="1"/>
  <c r="W60" i="1"/>
  <c r="T60" i="1"/>
  <c r="V60" i="1"/>
  <c r="I60" i="1"/>
  <c r="U60" i="1" s="1"/>
  <c r="H60" i="1"/>
  <c r="G60" i="1"/>
  <c r="S60" i="1" s="1"/>
  <c r="W59" i="1"/>
  <c r="V59" i="1"/>
  <c r="T59" i="1"/>
  <c r="S59" i="1"/>
  <c r="I59" i="1"/>
  <c r="U59" i="1" s="1"/>
  <c r="H59" i="1"/>
  <c r="G59" i="1"/>
  <c r="W58" i="1"/>
  <c r="V58" i="1"/>
  <c r="I58" i="1"/>
  <c r="U58" i="1" s="1"/>
  <c r="H58" i="1"/>
  <c r="T58" i="1" s="1"/>
  <c r="G58" i="1"/>
  <c r="S57" i="1"/>
  <c r="I57" i="1"/>
  <c r="U57" i="1" s="1"/>
  <c r="H57" i="1"/>
  <c r="T57" i="1" s="1"/>
  <c r="G57" i="1"/>
  <c r="T55" i="1"/>
  <c r="I55" i="1"/>
  <c r="H55" i="1"/>
  <c r="G55" i="1"/>
  <c r="S55" i="1" s="1"/>
  <c r="T54" i="1"/>
  <c r="I54" i="1"/>
  <c r="H54" i="1"/>
  <c r="G54" i="1"/>
  <c r="S54" i="1" s="1"/>
  <c r="T52" i="1"/>
  <c r="J52" i="1"/>
  <c r="V52" i="1" s="1"/>
  <c r="U52" i="1"/>
  <c r="H52" i="1"/>
  <c r="G52" i="1"/>
  <c r="F52" i="1"/>
  <c r="U51" i="1"/>
  <c r="V51" i="1"/>
  <c r="I51" i="1"/>
  <c r="H51" i="1"/>
  <c r="T51" i="1" s="1"/>
  <c r="G51" i="1"/>
  <c r="W50" i="1"/>
  <c r="I50" i="1"/>
  <c r="U50" i="1" s="1"/>
  <c r="H50" i="1"/>
  <c r="T50" i="1" s="1"/>
  <c r="G50" i="1"/>
  <c r="S50" i="1" s="1"/>
  <c r="U49" i="1"/>
  <c r="T49" i="1"/>
  <c r="W49" i="1"/>
  <c r="V49" i="1"/>
  <c r="I49" i="1"/>
  <c r="H49" i="1"/>
  <c r="G49" i="1"/>
  <c r="S49" i="1" s="1"/>
  <c r="T48" i="1"/>
  <c r="W48" i="1"/>
  <c r="V48" i="1"/>
  <c r="I48" i="1"/>
  <c r="U48" i="1" s="1"/>
  <c r="H48" i="1"/>
  <c r="G48" i="1"/>
  <c r="T47" i="1"/>
  <c r="I47" i="1"/>
  <c r="U47" i="1" s="1"/>
  <c r="H47" i="1"/>
  <c r="G47" i="1"/>
  <c r="I46" i="1"/>
  <c r="U46" i="1" s="1"/>
  <c r="H46" i="1"/>
  <c r="T46" i="1" s="1"/>
  <c r="G46" i="1"/>
  <c r="S46" i="1" s="1"/>
  <c r="T39" i="1"/>
  <c r="W39" i="1"/>
  <c r="V39" i="1"/>
  <c r="I39" i="1"/>
  <c r="U39" i="1" s="1"/>
  <c r="H39" i="1"/>
  <c r="G39" i="1"/>
  <c r="S39" i="1" s="1"/>
  <c r="I35" i="1"/>
  <c r="U35" i="1" s="1"/>
  <c r="H35" i="1"/>
  <c r="T35" i="1" s="1"/>
  <c r="G35" i="1"/>
  <c r="S34" i="1"/>
  <c r="I34" i="1"/>
  <c r="U34" i="1" s="1"/>
  <c r="H34" i="1"/>
  <c r="G34" i="1"/>
  <c r="W32" i="1"/>
  <c r="V32" i="1"/>
  <c r="U32" i="1"/>
  <c r="H32" i="1"/>
  <c r="G32" i="1"/>
  <c r="S32" i="1" s="1"/>
  <c r="W31" i="1"/>
  <c r="V31" i="1"/>
  <c r="J34" i="1"/>
  <c r="V34" i="1" s="1"/>
  <c r="I31" i="1"/>
  <c r="U31" i="1" s="1"/>
  <c r="H31" i="1"/>
  <c r="T31" i="1" s="1"/>
  <c r="G31" i="1"/>
  <c r="W30" i="1"/>
  <c r="V30" i="1"/>
  <c r="I30" i="1"/>
  <c r="U30" i="1" s="1"/>
  <c r="H30" i="1"/>
  <c r="T30" i="1" s="1"/>
  <c r="G30" i="1"/>
  <c r="S30" i="1" s="1"/>
  <c r="W29" i="1"/>
  <c r="V29" i="1"/>
  <c r="I29" i="1"/>
  <c r="U29" i="1" s="1"/>
  <c r="H29" i="1"/>
  <c r="G29" i="1"/>
  <c r="S29" i="1" s="1"/>
  <c r="V28" i="1"/>
  <c r="S28" i="1"/>
  <c r="W28" i="1"/>
  <c r="I28" i="1"/>
  <c r="U28" i="1" s="1"/>
  <c r="H28" i="1"/>
  <c r="G28" i="1"/>
  <c r="I26" i="1"/>
  <c r="H26" i="1"/>
  <c r="G26" i="1"/>
  <c r="S26" i="1" s="1"/>
  <c r="E26" i="1"/>
  <c r="T25" i="1"/>
  <c r="I25" i="1"/>
  <c r="U25" i="1" s="1"/>
  <c r="H25" i="1"/>
  <c r="G25" i="1"/>
  <c r="V24" i="1"/>
  <c r="W79" i="1"/>
  <c r="V83" i="1"/>
  <c r="I24" i="1"/>
  <c r="H24" i="1"/>
  <c r="T24" i="1" s="1"/>
  <c r="G24" i="1"/>
  <c r="S24" i="1" s="1"/>
  <c r="I22" i="1"/>
  <c r="U22" i="1" s="1"/>
  <c r="H22" i="1"/>
  <c r="T22" i="1" s="1"/>
  <c r="G22" i="1"/>
  <c r="S22" i="1" s="1"/>
  <c r="W21" i="1"/>
  <c r="V21" i="1"/>
  <c r="U21" i="1"/>
  <c r="S21" i="1"/>
  <c r="I21" i="1"/>
  <c r="H21" i="1"/>
  <c r="T21" i="1" s="1"/>
  <c r="G21" i="1"/>
  <c r="T20" i="1"/>
  <c r="W20" i="1"/>
  <c r="V20" i="1"/>
  <c r="I20" i="1"/>
  <c r="U20" i="1" s="1"/>
  <c r="H20" i="1"/>
  <c r="G20" i="1"/>
  <c r="S20" i="1" s="1"/>
  <c r="W19" i="1"/>
  <c r="V19" i="1"/>
  <c r="I19" i="1"/>
  <c r="U19" i="1" s="1"/>
  <c r="H19" i="1"/>
  <c r="T19" i="1" s="1"/>
  <c r="G19" i="1"/>
  <c r="S19" i="1" s="1"/>
  <c r="W18" i="1"/>
  <c r="T18" i="1"/>
  <c r="I18" i="1"/>
  <c r="U18" i="1" s="1"/>
  <c r="H18" i="1"/>
  <c r="G18" i="1"/>
  <c r="S18" i="1" s="1"/>
  <c r="S17" i="1"/>
  <c r="I17" i="1"/>
  <c r="U17" i="1" s="1"/>
  <c r="H17" i="1"/>
  <c r="T17" i="1" s="1"/>
  <c r="G17" i="1"/>
  <c r="S12" i="1"/>
  <c r="J12" i="1"/>
  <c r="V12" i="1" s="1"/>
  <c r="I12" i="1"/>
  <c r="U12" i="1" s="1"/>
  <c r="H12" i="1"/>
  <c r="G12" i="1"/>
  <c r="B12" i="1"/>
  <c r="B17" i="1" s="1"/>
  <c r="B18" i="1" s="1"/>
  <c r="B19" i="1" s="1"/>
  <c r="B20" i="1" s="1"/>
  <c r="B21" i="1" s="1"/>
  <c r="B22" i="1" s="1"/>
  <c r="B24" i="1" s="1"/>
  <c r="B25" i="1" s="1"/>
  <c r="B26" i="1" s="1"/>
  <c r="B28" i="1" s="1"/>
  <c r="B29" i="1" s="1"/>
  <c r="B30" i="1" s="1"/>
  <c r="B31" i="1" s="1"/>
  <c r="B32" i="1" s="1"/>
  <c r="B34" i="1" s="1"/>
  <c r="B35" i="1" s="1"/>
  <c r="B39" i="1" s="1"/>
  <c r="B40" i="1" s="1"/>
  <c r="B41" i="1" s="1"/>
  <c r="B42" i="1" s="1"/>
  <c r="B46" i="1" s="1"/>
  <c r="B47" i="1" s="1"/>
  <c r="B48" i="1" s="1"/>
  <c r="B49" i="1" s="1"/>
  <c r="B50" i="1" s="1"/>
  <c r="B51" i="1" s="1"/>
  <c r="B54" i="1" s="1"/>
  <c r="B55" i="1" s="1"/>
  <c r="B57" i="1" s="1"/>
  <c r="B58" i="1" s="1"/>
  <c r="B59" i="1" s="1"/>
  <c r="B60" i="1" s="1"/>
  <c r="B61" i="1" s="1"/>
  <c r="B65" i="1" s="1"/>
  <c r="B66" i="1" s="1"/>
  <c r="B67" i="1" s="1"/>
  <c r="B69" i="1" s="1"/>
  <c r="B70" i="1" s="1"/>
  <c r="B71" i="1" s="1"/>
  <c r="B72" i="1" s="1"/>
  <c r="B73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3" i="1" s="1"/>
  <c r="B94" i="1" s="1"/>
  <c r="B95" i="1" s="1"/>
  <c r="B96" i="1" s="1"/>
  <c r="B100" i="1" s="1"/>
  <c r="B101" i="1" s="1"/>
  <c r="B102" i="1" s="1"/>
  <c r="B103" i="1" s="1"/>
  <c r="B109" i="1" s="1"/>
  <c r="B110" i="1" s="1"/>
  <c r="B111" i="1" s="1"/>
  <c r="I11" i="1"/>
  <c r="U11" i="1" s="1"/>
  <c r="H11" i="1"/>
  <c r="T11" i="1" s="1"/>
  <c r="G11" i="1"/>
  <c r="S11" i="1" s="1"/>
  <c r="B11" i="1"/>
  <c r="I10" i="1"/>
  <c r="U10" i="1" s="1"/>
  <c r="H10" i="1"/>
  <c r="T10" i="1" s="1"/>
  <c r="G10" i="1"/>
  <c r="S10" i="1" s="1"/>
  <c r="B10" i="1"/>
  <c r="V8" i="1"/>
  <c r="U8" i="1"/>
  <c r="T8" i="1"/>
  <c r="S8" i="1"/>
  <c r="J8" i="1"/>
  <c r="I8" i="1"/>
  <c r="H8" i="1"/>
  <c r="G8" i="1"/>
  <c r="V34" i="4" l="1"/>
  <c r="J35" i="4"/>
  <c r="V35" i="4" s="1"/>
  <c r="K35" i="2"/>
  <c r="W35" i="2" s="1"/>
  <c r="W34" i="2"/>
  <c r="T26" i="3"/>
  <c r="J96" i="4"/>
  <c r="V96" i="4" s="1"/>
  <c r="V95" i="4"/>
  <c r="U26" i="1"/>
  <c r="J22" i="2"/>
  <c r="V22" i="2" s="1"/>
  <c r="V80" i="4"/>
  <c r="T84" i="1"/>
  <c r="K22" i="1"/>
  <c r="J54" i="1"/>
  <c r="J96" i="1"/>
  <c r="K96" i="1"/>
  <c r="W96" i="1" s="1"/>
  <c r="U26" i="2"/>
  <c r="W31" i="2"/>
  <c r="U26" i="3"/>
  <c r="W88" i="1"/>
  <c r="W86" i="3"/>
  <c r="W78" i="1"/>
  <c r="K12" i="2"/>
  <c r="W12" i="2" s="1"/>
  <c r="J12" i="2"/>
  <c r="V12" i="2" s="1"/>
  <c r="V24" i="2"/>
  <c r="K47" i="4"/>
  <c r="W8" i="3"/>
  <c r="W24" i="3"/>
  <c r="T93" i="3"/>
  <c r="J22" i="3"/>
  <c r="B112" i="1"/>
  <c r="B114" i="1" s="1"/>
  <c r="B116" i="1" s="1"/>
  <c r="B117" i="1" s="1"/>
  <c r="B118" i="1" s="1"/>
  <c r="B113" i="1"/>
  <c r="B113" i="2"/>
  <c r="B112" i="2"/>
  <c r="B114" i="2" s="1"/>
  <c r="B116" i="2" s="1"/>
  <c r="B117" i="2" s="1"/>
  <c r="B118" i="2" s="1"/>
  <c r="K26" i="1"/>
  <c r="K25" i="1" s="1"/>
  <c r="W25" i="1" s="1"/>
  <c r="W22" i="1"/>
  <c r="U24" i="1"/>
  <c r="J35" i="1"/>
  <c r="V35" i="1" s="1"/>
  <c r="V18" i="1"/>
  <c r="T29" i="1"/>
  <c r="K34" i="1"/>
  <c r="K8" i="1"/>
  <c r="S48" i="1"/>
  <c r="S52" i="1"/>
  <c r="U55" i="1"/>
  <c r="S10" i="2"/>
  <c r="K95" i="2"/>
  <c r="W94" i="2"/>
  <c r="T34" i="1"/>
  <c r="J22" i="1"/>
  <c r="V17" i="1"/>
  <c r="S73" i="1"/>
  <c r="S25" i="1"/>
  <c r="U61" i="1"/>
  <c r="S82" i="1"/>
  <c r="B113" i="4"/>
  <c r="B112" i="4"/>
  <c r="B114" i="4" s="1"/>
  <c r="B116" i="4" s="1"/>
  <c r="B117" i="4" s="1"/>
  <c r="B118" i="4" s="1"/>
  <c r="S19" i="2"/>
  <c r="S50" i="2"/>
  <c r="S79" i="4"/>
  <c r="U60" i="2"/>
  <c r="W17" i="1"/>
  <c r="T26" i="1"/>
  <c r="V50" i="1"/>
  <c r="T12" i="1"/>
  <c r="T26" i="2"/>
  <c r="T84" i="2"/>
  <c r="S96" i="2"/>
  <c r="T28" i="1"/>
  <c r="S35" i="1"/>
  <c r="U54" i="1"/>
  <c r="S65" i="1"/>
  <c r="J55" i="1"/>
  <c r="V55" i="1" s="1"/>
  <c r="V54" i="1"/>
  <c r="J26" i="2"/>
  <c r="S47" i="1"/>
  <c r="S95" i="1"/>
  <c r="K22" i="2"/>
  <c r="S46" i="2"/>
  <c r="S67" i="2"/>
  <c r="B113" i="3"/>
  <c r="B112" i="3"/>
  <c r="B114" i="3" s="1"/>
  <c r="B116" i="3" s="1"/>
  <c r="B117" i="3" s="1"/>
  <c r="B118" i="3" s="1"/>
  <c r="S31" i="1"/>
  <c r="V39" i="2"/>
  <c r="V79" i="1"/>
  <c r="J93" i="1"/>
  <c r="V81" i="1"/>
  <c r="V86" i="1"/>
  <c r="V82" i="1"/>
  <c r="J66" i="1"/>
  <c r="W24" i="1"/>
  <c r="W83" i="1"/>
  <c r="S11" i="2"/>
  <c r="W17" i="2"/>
  <c r="S20" i="2"/>
  <c r="V31" i="2"/>
  <c r="S47" i="2"/>
  <c r="V80" i="2"/>
  <c r="S94" i="2"/>
  <c r="S34" i="3"/>
  <c r="U94" i="3"/>
  <c r="K26" i="4"/>
  <c r="K25" i="4" s="1"/>
  <c r="W25" i="4" s="1"/>
  <c r="W22" i="4"/>
  <c r="J47" i="4"/>
  <c r="V85" i="4"/>
  <c r="V81" i="2"/>
  <c r="V82" i="2"/>
  <c r="S22" i="3"/>
  <c r="T72" i="3"/>
  <c r="S80" i="3"/>
  <c r="J96" i="3"/>
  <c r="V95" i="3"/>
  <c r="W87" i="1"/>
  <c r="W86" i="2"/>
  <c r="W87" i="2"/>
  <c r="U72" i="2"/>
  <c r="T87" i="2"/>
  <c r="V94" i="2"/>
  <c r="J96" i="2"/>
  <c r="V96" i="2" s="1"/>
  <c r="T28" i="3"/>
  <c r="K96" i="3"/>
  <c r="W96" i="3" s="1"/>
  <c r="W95" i="3"/>
  <c r="S77" i="1"/>
  <c r="W82" i="1"/>
  <c r="U83" i="1"/>
  <c r="S87" i="1"/>
  <c r="V96" i="1"/>
  <c r="S24" i="2"/>
  <c r="U30" i="2"/>
  <c r="T35" i="2"/>
  <c r="T57" i="2"/>
  <c r="T80" i="2"/>
  <c r="J93" i="2"/>
  <c r="W34" i="3"/>
  <c r="S58" i="1"/>
  <c r="J34" i="2"/>
  <c r="W79" i="2"/>
  <c r="V83" i="2"/>
  <c r="K93" i="2"/>
  <c r="W93" i="2" s="1"/>
  <c r="K22" i="3"/>
  <c r="S89" i="4"/>
  <c r="W86" i="1"/>
  <c r="W83" i="2"/>
  <c r="W31" i="3"/>
  <c r="W81" i="1"/>
  <c r="S86" i="1"/>
  <c r="V78" i="2"/>
  <c r="J26" i="3"/>
  <c r="V22" i="3"/>
  <c r="S35" i="3"/>
  <c r="W77" i="1"/>
  <c r="S81" i="1"/>
  <c r="W24" i="2"/>
  <c r="W78" i="2"/>
  <c r="S89" i="2"/>
  <c r="T32" i="3"/>
  <c r="S51" i="1"/>
  <c r="J57" i="1"/>
  <c r="S72" i="1"/>
  <c r="S94" i="1"/>
  <c r="S18" i="2"/>
  <c r="S49" i="2"/>
  <c r="S66" i="2"/>
  <c r="S78" i="2"/>
  <c r="S17" i="3"/>
  <c r="T20" i="3"/>
  <c r="T26" i="4"/>
  <c r="W80" i="1"/>
  <c r="W82" i="2"/>
  <c r="S12" i="3"/>
  <c r="S24" i="3"/>
  <c r="S30" i="3"/>
  <c r="K35" i="3"/>
  <c r="W35" i="3" s="1"/>
  <c r="S29" i="4"/>
  <c r="V88" i="2"/>
  <c r="S19" i="3"/>
  <c r="S50" i="3"/>
  <c r="V25" i="4"/>
  <c r="S55" i="4"/>
  <c r="K93" i="1"/>
  <c r="W93" i="1" s="1"/>
  <c r="V8" i="2"/>
  <c r="U28" i="2"/>
  <c r="U32" i="2"/>
  <c r="U54" i="2"/>
  <c r="W88" i="2"/>
  <c r="T93" i="4"/>
  <c r="T84" i="4"/>
  <c r="S88" i="2"/>
  <c r="V86" i="3"/>
  <c r="V87" i="3"/>
  <c r="V83" i="3"/>
  <c r="V24" i="3"/>
  <c r="V79" i="3"/>
  <c r="J93" i="3"/>
  <c r="V93" i="3" s="1"/>
  <c r="V80" i="3"/>
  <c r="S57" i="3"/>
  <c r="W95" i="4"/>
  <c r="W81" i="2"/>
  <c r="S46" i="3"/>
  <c r="S60" i="3"/>
  <c r="W81" i="3"/>
  <c r="W80" i="4"/>
  <c r="J93" i="4"/>
  <c r="V93" i="4" s="1"/>
  <c r="V79" i="4"/>
  <c r="K93" i="4"/>
  <c r="W93" i="4" s="1"/>
  <c r="W80" i="3"/>
  <c r="S67" i="4"/>
  <c r="W79" i="4"/>
  <c r="U80" i="4"/>
  <c r="S93" i="4"/>
  <c r="W94" i="4"/>
  <c r="K34" i="4"/>
  <c r="S71" i="4"/>
  <c r="K93" i="3"/>
  <c r="W93" i="3" s="1"/>
  <c r="V94" i="3"/>
  <c r="J8" i="4"/>
  <c r="S22" i="4"/>
  <c r="V24" i="4"/>
  <c r="S34" i="4"/>
  <c r="S59" i="4"/>
  <c r="V78" i="4"/>
  <c r="V88" i="4"/>
  <c r="J34" i="3"/>
  <c r="S67" i="3"/>
  <c r="W79" i="3"/>
  <c r="S84" i="3"/>
  <c r="S93" i="3"/>
  <c r="W94" i="3"/>
  <c r="K8" i="4"/>
  <c r="W24" i="4"/>
  <c r="W78" i="4"/>
  <c r="V83" i="4"/>
  <c r="W88" i="4"/>
  <c r="W83" i="4"/>
  <c r="V22" i="4"/>
  <c r="S28" i="4"/>
  <c r="S32" i="4"/>
  <c r="S54" i="4"/>
  <c r="S83" i="4"/>
  <c r="W78" i="3"/>
  <c r="W88" i="3"/>
  <c r="V82" i="4"/>
  <c r="W87" i="4"/>
  <c r="W83" i="3"/>
  <c r="T21" i="4"/>
  <c r="W82" i="4"/>
  <c r="V86" i="4"/>
  <c r="W87" i="3"/>
  <c r="W86" i="4"/>
  <c r="K89" i="1" l="1"/>
  <c r="W89" i="1" s="1"/>
  <c r="V26" i="4"/>
  <c r="W26" i="4"/>
  <c r="W85" i="4"/>
  <c r="V66" i="1"/>
  <c r="K89" i="2"/>
  <c r="W89" i="2" s="1"/>
  <c r="W77" i="2"/>
  <c r="W85" i="3"/>
  <c r="K47" i="3"/>
  <c r="K26" i="3"/>
  <c r="K25" i="3" s="1"/>
  <c r="W25" i="3" s="1"/>
  <c r="W22" i="3"/>
  <c r="J25" i="3"/>
  <c r="W77" i="4"/>
  <c r="K89" i="4"/>
  <c r="W89" i="4" s="1"/>
  <c r="V8" i="4"/>
  <c r="J12" i="4"/>
  <c r="W8" i="4"/>
  <c r="K12" i="4"/>
  <c r="W12" i="4" s="1"/>
  <c r="J89" i="1"/>
  <c r="V77" i="1"/>
  <c r="V85" i="3"/>
  <c r="J47" i="3"/>
  <c r="V34" i="2"/>
  <c r="J35" i="2"/>
  <c r="V87" i="1"/>
  <c r="J65" i="1"/>
  <c r="K26" i="2"/>
  <c r="K25" i="2" s="1"/>
  <c r="W25" i="2" s="1"/>
  <c r="W26" i="2" s="1"/>
  <c r="W22" i="2"/>
  <c r="V82" i="3"/>
  <c r="V87" i="4"/>
  <c r="W26" i="1"/>
  <c r="K12" i="1"/>
  <c r="W8" i="1"/>
  <c r="J26" i="1"/>
  <c r="V22" i="1"/>
  <c r="V77" i="4"/>
  <c r="J89" i="4"/>
  <c r="J47" i="2"/>
  <c r="V85" i="2"/>
  <c r="W85" i="1"/>
  <c r="K47" i="1"/>
  <c r="V85" i="1"/>
  <c r="J47" i="1"/>
  <c r="B119" i="3"/>
  <c r="B121" i="3" s="1"/>
  <c r="B125" i="3" s="1"/>
  <c r="B126" i="3" s="1"/>
  <c r="B127" i="3" s="1"/>
  <c r="B128" i="3" s="1"/>
  <c r="B129" i="3" s="1"/>
  <c r="B130" i="3" s="1"/>
  <c r="B134" i="3" s="1"/>
  <c r="B135" i="3" s="1"/>
  <c r="B120" i="3"/>
  <c r="K35" i="1"/>
  <c r="W35" i="1" s="1"/>
  <c r="W34" i="1"/>
  <c r="B119" i="2"/>
  <c r="B121" i="2" s="1"/>
  <c r="B125" i="2" s="1"/>
  <c r="B126" i="2" s="1"/>
  <c r="B127" i="2" s="1"/>
  <c r="B128" i="2" s="1"/>
  <c r="B129" i="2" s="1"/>
  <c r="B130" i="2" s="1"/>
  <c r="B134" i="2" s="1"/>
  <c r="B135" i="2" s="1"/>
  <c r="B136" i="2" s="1"/>
  <c r="B120" i="2"/>
  <c r="V78" i="3"/>
  <c r="V86" i="2"/>
  <c r="J51" i="4"/>
  <c r="V47" i="4"/>
  <c r="J46" i="4"/>
  <c r="V80" i="1"/>
  <c r="B120" i="4"/>
  <c r="B119" i="4"/>
  <c r="B121" i="4" s="1"/>
  <c r="B125" i="4" s="1"/>
  <c r="B126" i="4" s="1"/>
  <c r="B127" i="4" s="1"/>
  <c r="B128" i="4" s="1"/>
  <c r="B129" i="4" s="1"/>
  <c r="B130" i="4" s="1"/>
  <c r="B134" i="4" s="1"/>
  <c r="B135" i="4" s="1"/>
  <c r="B136" i="4" s="1"/>
  <c r="V81" i="4"/>
  <c r="V34" i="3"/>
  <c r="J35" i="3"/>
  <c r="V88" i="3"/>
  <c r="V77" i="2"/>
  <c r="J89" i="2"/>
  <c r="V57" i="1"/>
  <c r="J61" i="1"/>
  <c r="V93" i="2"/>
  <c r="V96" i="3"/>
  <c r="V93" i="1"/>
  <c r="J25" i="2"/>
  <c r="W34" i="4"/>
  <c r="K35" i="4"/>
  <c r="K51" i="4"/>
  <c r="W47" i="4"/>
  <c r="K46" i="4"/>
  <c r="W46" i="4" s="1"/>
  <c r="V78" i="1"/>
  <c r="B120" i="1"/>
  <c r="B119" i="1"/>
  <c r="B121" i="1" s="1"/>
  <c r="B125" i="1" s="1"/>
  <c r="B126" i="1" s="1"/>
  <c r="B127" i="1" s="1"/>
  <c r="B128" i="1" s="1"/>
  <c r="B129" i="1" s="1"/>
  <c r="B130" i="1" s="1"/>
  <c r="B134" i="1" s="1"/>
  <c r="B135" i="1" s="1"/>
  <c r="B136" i="1" s="1"/>
  <c r="B137" i="1" s="1"/>
  <c r="B138" i="1" s="1"/>
  <c r="B139" i="1" s="1"/>
  <c r="B140" i="1" s="1"/>
  <c r="B141" i="1" s="1"/>
  <c r="B145" i="1" s="1"/>
  <c r="B146" i="1" s="1"/>
  <c r="K89" i="3"/>
  <c r="W89" i="3" s="1"/>
  <c r="W77" i="3"/>
  <c r="J89" i="3"/>
  <c r="V77" i="3"/>
  <c r="W85" i="2"/>
  <c r="K47" i="2"/>
  <c r="V79" i="2"/>
  <c r="V88" i="1"/>
  <c r="W95" i="2"/>
  <c r="K96" i="2"/>
  <c r="W96" i="2" s="1"/>
  <c r="W47" i="2" l="1"/>
  <c r="K46" i="2"/>
  <c r="W46" i="2" s="1"/>
  <c r="K51" i="2"/>
  <c r="J52" i="4"/>
  <c r="J54" i="4"/>
  <c r="V51" i="4"/>
  <c r="J57" i="4"/>
  <c r="J65" i="4"/>
  <c r="W12" i="1"/>
  <c r="W47" i="1"/>
  <c r="K46" i="1"/>
  <c r="W46" i="1" s="1"/>
  <c r="K51" i="1"/>
  <c r="W26" i="3"/>
  <c r="V89" i="1"/>
  <c r="W47" i="3"/>
  <c r="K46" i="3"/>
  <c r="W46" i="3" s="1"/>
  <c r="K51" i="3"/>
  <c r="J51" i="2"/>
  <c r="V47" i="2"/>
  <c r="J46" i="2"/>
  <c r="V12" i="4"/>
  <c r="J67" i="1"/>
  <c r="J69" i="1"/>
  <c r="V65" i="1"/>
  <c r="V35" i="3"/>
  <c r="V35" i="2"/>
  <c r="V25" i="2"/>
  <c r="V26" i="2" s="1"/>
  <c r="W35" i="4"/>
  <c r="V25" i="3"/>
  <c r="V26" i="3" s="1"/>
  <c r="V89" i="4"/>
  <c r="V89" i="3"/>
  <c r="K52" i="4"/>
  <c r="W52" i="4" s="1"/>
  <c r="K54" i="4"/>
  <c r="W51" i="4"/>
  <c r="K57" i="4"/>
  <c r="K65" i="4"/>
  <c r="V61" i="1"/>
  <c r="J11" i="1"/>
  <c r="J25" i="1"/>
  <c r="V89" i="2"/>
  <c r="V46" i="4"/>
  <c r="V47" i="1"/>
  <c r="J46" i="1"/>
  <c r="V47" i="3"/>
  <c r="J46" i="3"/>
  <c r="J51" i="3"/>
  <c r="V69" i="1" l="1"/>
  <c r="J73" i="1"/>
  <c r="W51" i="1"/>
  <c r="K57" i="1"/>
  <c r="K52" i="1"/>
  <c r="K54" i="1"/>
  <c r="K65" i="1"/>
  <c r="V67" i="1"/>
  <c r="V25" i="1"/>
  <c r="V26" i="1" s="1"/>
  <c r="J69" i="4"/>
  <c r="V65" i="4"/>
  <c r="J67" i="4"/>
  <c r="V11" i="1"/>
  <c r="V46" i="2"/>
  <c r="J61" i="4"/>
  <c r="V57" i="4"/>
  <c r="W65" i="4"/>
  <c r="K69" i="4"/>
  <c r="J52" i="3"/>
  <c r="J54" i="3"/>
  <c r="V51" i="3"/>
  <c r="J57" i="3"/>
  <c r="J65" i="3"/>
  <c r="K61" i="4"/>
  <c r="W57" i="4"/>
  <c r="J52" i="2"/>
  <c r="J54" i="2"/>
  <c r="V51" i="2"/>
  <c r="J57" i="2"/>
  <c r="J65" i="2"/>
  <c r="V54" i="4"/>
  <c r="J55" i="4"/>
  <c r="J66" i="4"/>
  <c r="V46" i="3"/>
  <c r="K52" i="3"/>
  <c r="W52" i="3" s="1"/>
  <c r="K54" i="3"/>
  <c r="W51" i="3"/>
  <c r="K57" i="3"/>
  <c r="K65" i="3"/>
  <c r="V52" i="4"/>
  <c r="K65" i="2"/>
  <c r="K52" i="2"/>
  <c r="W52" i="2" s="1"/>
  <c r="K54" i="2"/>
  <c r="W51" i="2"/>
  <c r="K57" i="2"/>
  <c r="W54" i="4"/>
  <c r="K55" i="4"/>
  <c r="W55" i="4" s="1"/>
  <c r="K66" i="4"/>
  <c r="W66" i="4" s="1"/>
  <c r="V46" i="1"/>
  <c r="V67" i="4" l="1"/>
  <c r="J61" i="3"/>
  <c r="V57" i="3"/>
  <c r="J73" i="4"/>
  <c r="V69" i="4"/>
  <c r="V54" i="3"/>
  <c r="J55" i="3"/>
  <c r="J66" i="3"/>
  <c r="V66" i="4"/>
  <c r="V52" i="3"/>
  <c r="K61" i="2"/>
  <c r="W57" i="2"/>
  <c r="V55" i="4"/>
  <c r="K73" i="4"/>
  <c r="W69" i="4"/>
  <c r="V65" i="2"/>
  <c r="J69" i="2"/>
  <c r="K67" i="4"/>
  <c r="W67" i="4" s="1"/>
  <c r="K69" i="1"/>
  <c r="W65" i="1"/>
  <c r="W54" i="2"/>
  <c r="K55" i="2"/>
  <c r="W55" i="2" s="1"/>
  <c r="K66" i="2"/>
  <c r="W66" i="2" s="1"/>
  <c r="J61" i="2"/>
  <c r="V57" i="2"/>
  <c r="K69" i="2"/>
  <c r="W65" i="2"/>
  <c r="K55" i="1"/>
  <c r="W54" i="1"/>
  <c r="K66" i="1"/>
  <c r="J11" i="4"/>
  <c r="V61" i="4"/>
  <c r="W52" i="1"/>
  <c r="K61" i="1"/>
  <c r="W57" i="1"/>
  <c r="V54" i="2"/>
  <c r="J55" i="2"/>
  <c r="J66" i="2"/>
  <c r="J67" i="2" s="1"/>
  <c r="K69" i="3"/>
  <c r="W65" i="3"/>
  <c r="K61" i="3"/>
  <c r="W57" i="3"/>
  <c r="J10" i="1"/>
  <c r="V73" i="1"/>
  <c r="K11" i="4"/>
  <c r="W11" i="4" s="1"/>
  <c r="W61" i="4"/>
  <c r="V52" i="2"/>
  <c r="K55" i="3"/>
  <c r="W55" i="3" s="1"/>
  <c r="W54" i="3"/>
  <c r="K66" i="3"/>
  <c r="W66" i="3" s="1"/>
  <c r="J67" i="3"/>
  <c r="J69" i="3"/>
  <c r="V65" i="3"/>
  <c r="K67" i="2" l="1"/>
  <c r="W67" i="2" s="1"/>
  <c r="K67" i="3"/>
  <c r="W67" i="3" s="1"/>
  <c r="V11" i="4"/>
  <c r="W69" i="1"/>
  <c r="K73" i="1"/>
  <c r="W61" i="3"/>
  <c r="K11" i="3"/>
  <c r="W11" i="3" s="1"/>
  <c r="W66" i="1"/>
  <c r="K67" i="1"/>
  <c r="V66" i="3"/>
  <c r="K73" i="3"/>
  <c r="W69" i="3"/>
  <c r="J73" i="2"/>
  <c r="V69" i="2"/>
  <c r="V55" i="3"/>
  <c r="V67" i="3"/>
  <c r="V66" i="2"/>
  <c r="V67" i="2"/>
  <c r="V10" i="1"/>
  <c r="J73" i="3"/>
  <c r="V69" i="3"/>
  <c r="W55" i="1"/>
  <c r="K73" i="2"/>
  <c r="W69" i="2"/>
  <c r="V55" i="2"/>
  <c r="V73" i="4"/>
  <c r="J10" i="4"/>
  <c r="K10" i="4"/>
  <c r="W10" i="4" s="1"/>
  <c r="W73" i="4"/>
  <c r="J11" i="2"/>
  <c r="V61" i="2"/>
  <c r="V61" i="3"/>
  <c r="J11" i="3"/>
  <c r="W61" i="1"/>
  <c r="K11" i="1"/>
  <c r="W61" i="2"/>
  <c r="K11" i="2"/>
  <c r="W11" i="2" s="1"/>
  <c r="K10" i="2" l="1"/>
  <c r="W10" i="2" s="1"/>
  <c r="W73" i="2"/>
  <c r="J10" i="2"/>
  <c r="V73" i="2"/>
  <c r="V11" i="3"/>
  <c r="K10" i="3"/>
  <c r="W10" i="3" s="1"/>
  <c r="W73" i="3"/>
  <c r="V73" i="3"/>
  <c r="J10" i="3"/>
  <c r="W67" i="1"/>
  <c r="W11" i="1"/>
  <c r="V10" i="4"/>
  <c r="V11" i="2"/>
  <c r="K10" i="1"/>
  <c r="W73" i="1"/>
  <c r="W10" i="1" l="1"/>
  <c r="V10" i="3"/>
  <c r="V10" i="2"/>
</calcChain>
</file>

<file path=xl/sharedStrings.xml><?xml version="1.0" encoding="utf-8"?>
<sst xmlns="http://schemas.openxmlformats.org/spreadsheetml/2006/main" count="1102" uniqueCount="228">
  <si>
    <t>CADENT GAS LTD  -  EAST OF ENGLAND NETWORK</t>
  </si>
  <si>
    <t>Mar-24 MOD186</t>
  </si>
  <si>
    <t>Dec-23 MOD186</t>
  </si>
  <si>
    <t>DELTA</t>
  </si>
  <si>
    <t>NOTES</t>
  </si>
  <si>
    <t>DESCRIPTION</t>
  </si>
  <si>
    <t>LICENCE 
TERM</t>
  </si>
  <si>
    <t>PRICE BASE</t>
  </si>
  <si>
    <t>2021/22</t>
  </si>
  <si>
    <t>2022/23</t>
  </si>
  <si>
    <t>2023/24</t>
  </si>
  <si>
    <t>2024/25</t>
  </si>
  <si>
    <t>2025/26</t>
  </si>
  <si>
    <t>ROW REF</t>
  </si>
  <si>
    <t>TABLE 1: ALLOWED REVENUE &amp; ARITHMETICAL PRICE CHANGE</t>
  </si>
  <si>
    <t>ALLOWED REVENUE (AS PUBLISHED)</t>
  </si>
  <si>
    <t>ARt</t>
  </si>
  <si>
    <t>NOMINAL</t>
  </si>
  <si>
    <t>TOTAL LDZ &amp; CUSTOMER CHARGES ARITHMETICAL PRICE CHANGE  (EXCL SOLR)</t>
  </si>
  <si>
    <t>%</t>
  </si>
  <si>
    <t>TOTAL ECN CHARGES ARITHMETICAL PRICE CHANGE</t>
  </si>
  <si>
    <t>TOTAL DISTRIBUTION CHARGES ARITHMETICAL PRICE CHANGE</t>
  </si>
  <si>
    <t>TABLE 2: ALLOWED REVENUE COMPOSITION</t>
  </si>
  <si>
    <t>BASE REVENUE (INCLUDING TAX ALLOWANCE)</t>
  </si>
  <si>
    <t>18/19</t>
  </si>
  <si>
    <t xml:space="preserve">TOTAL OUTPUT DELIVERY INCENTIVE  </t>
  </si>
  <si>
    <t>ODIt</t>
  </si>
  <si>
    <t>BUSINESS PLAN INCENTIVE</t>
  </si>
  <si>
    <t>BPIt</t>
  </si>
  <si>
    <t xml:space="preserve">OTHER REVENUE ALLOWANCES </t>
  </si>
  <si>
    <t>ORAt</t>
  </si>
  <si>
    <t>OTHER REVENUE TOTAL (inc. SIU/Cross subsidy adj.)</t>
  </si>
  <si>
    <t>CSUBt/DRSt</t>
  </si>
  <si>
    <t>TOTAL CALCULATED REVENUE (FIXED 18/19 PRICES)</t>
  </si>
  <si>
    <t>Rt</t>
  </si>
  <si>
    <t>FORECAST INFLATION FACTOR; CPIH (AS PUBLISHED)</t>
  </si>
  <si>
    <t>PIt / PI2018/19</t>
  </si>
  <si>
    <t>INFLATION TRUE-UP TO NOMINAL PRICES</t>
  </si>
  <si>
    <t>TOTAL CALCULATED REVENUE NOMINAL (AS PUBLISHED)</t>
  </si>
  <si>
    <t>ADJUSTMENT TERM (prior years movement in allowances)</t>
  </si>
  <si>
    <t>ADJt</t>
  </si>
  <si>
    <t>CORRECTION TERM; K FACTOR</t>
  </si>
  <si>
    <t>Kt</t>
  </si>
  <si>
    <t>LEGACY REVENUE</t>
  </si>
  <si>
    <t>LARt</t>
  </si>
  <si>
    <t xml:space="preserve">memo;  Current assessment Allowed Revenue </t>
  </si>
  <si>
    <t>RECOVERED REVENUE  (+ FORECAST)</t>
  </si>
  <si>
    <t>RRt</t>
  </si>
  <si>
    <t>UNDER / OVER RECOVERY CARRIED FORWARDS</t>
  </si>
  <si>
    <t>ARt - RRt</t>
  </si>
  <si>
    <t>TABLE 3: DOMESTIC CUSTOMER BILL IMPACT (EXCL ECN CHARGES)</t>
  </si>
  <si>
    <t>AVERAGE AQ PER DOMESTIC CUSTOMER</t>
  </si>
  <si>
    <t>Kwh</t>
  </si>
  <si>
    <t xml:space="preserve">TOTAL ANNUAL CHARGE (EXCL. ECN) </t>
  </si>
  <si>
    <t>TOTAL ANNUAL CHARGE (EXCL. ECN)</t>
  </si>
  <si>
    <t>% MOVEMENT IN DOMESTIC CUSTOMER BILL</t>
  </si>
  <si>
    <t>TABLE 4: ECN CHARGE ELEMENTS (NTS EXIT CAPACITY ONLY)</t>
  </si>
  <si>
    <t>NTS EXIT CAPACITY PASS-THROUGH ALLOWED REVENUE</t>
  </si>
  <si>
    <t>ECt</t>
  </si>
  <si>
    <t>INFLATED NTS EXIT CAPACITY PASS-THROUGH ALLOWED REVENUE</t>
  </si>
  <si>
    <t>AECt</t>
  </si>
  <si>
    <t>LEGACY NTS PASS-THROUGH</t>
  </si>
  <si>
    <t>LExt</t>
  </si>
  <si>
    <t>NTS COST TRUE UP - PART OF ADJ. TERM</t>
  </si>
  <si>
    <t>CORRECTION TERM; K FACTOR FOR ECN</t>
  </si>
  <si>
    <t>ECN TOTAL ALLOWED REVENUE (AS PUBLISHED)</t>
  </si>
  <si>
    <t>COLLECTABLE REVENUE (ECN)</t>
  </si>
  <si>
    <t>UNDER / OVER RECOVERY CARRIED FORWARDS (ECN)</t>
  </si>
  <si>
    <t>YEAR ON YEAR MOVEMENT IN ALLOWED REVENUE</t>
  </si>
  <si>
    <t>ADJUSTMENT FOR PRIOR YEAR OVER / UNDER RECOVERY</t>
  </si>
  <si>
    <t>IMPACT OF CHANGE IN ANNUAL LOAD FACTORS</t>
  </si>
  <si>
    <t>YEAR ON YEAR MOVEMENT IN AGGREGATE DEMAND</t>
  </si>
  <si>
    <t>ECN CHARGES ARITHMETICAL PRICE CHANGE</t>
  </si>
  <si>
    <t>TABLE 5: LDZ &amp; CUSTOMER CHARGE ELEMENTS  -  EXCL SoLR</t>
  </si>
  <si>
    <t>DN ALLOWED REVENUE AT PRICE SETTING LESS ECN REVENUE LESS SOLR</t>
  </si>
  <si>
    <t>DN COLLECTABLE REVENUE LESS ECN REVENUE LESS SOLR</t>
  </si>
  <si>
    <t>UNDER / OVER RECOVERY CARRIED FORWARDS (LDZ &amp; CUSTOMER)</t>
  </si>
  <si>
    <t>LDZ &amp; CUSTOMER CHARGES ARITHMETICAL PRICE CHANGE</t>
  </si>
  <si>
    <t>TABLE 6: PASS THROUGH COSTS</t>
  </si>
  <si>
    <t>SHIRNKAGE</t>
  </si>
  <si>
    <t>SLt</t>
  </si>
  <si>
    <t>LICENSED ACTIVITY</t>
  </si>
  <si>
    <t>LFt</t>
  </si>
  <si>
    <t>PRESCRIBED RATES</t>
  </si>
  <si>
    <t>RBt</t>
  </si>
  <si>
    <t>PENSION SCHEME ESTABLISHED DEFICIT REPAIR</t>
  </si>
  <si>
    <t>EDEt</t>
  </si>
  <si>
    <t>DISTRIBUTION NETWORK PENSION DEFICIT CHARGE</t>
  </si>
  <si>
    <t>PDt</t>
  </si>
  <si>
    <t>THIRD PARTY DAMAGE &amp; WATER INGRESS COSTS</t>
  </si>
  <si>
    <t>TPWIt</t>
  </si>
  <si>
    <t>GAS ILLEGALLY TAKEN</t>
  </si>
  <si>
    <t>TGt</t>
  </si>
  <si>
    <t>BAD DEBT</t>
  </si>
  <si>
    <t>BDt</t>
  </si>
  <si>
    <t>NTS EXIT FLAT CAPACITY COSTS &amp; NTS FLEX CAPACITY COSTS</t>
  </si>
  <si>
    <t>CDSP COSTS (XOSERVE)</t>
  </si>
  <si>
    <t>CDSPt</t>
  </si>
  <si>
    <t>MISCELLANEOUS COSTS</t>
  </si>
  <si>
    <t>MPt</t>
  </si>
  <si>
    <t>STRANRAER LDZ</t>
  </si>
  <si>
    <t>SLDZt</t>
  </si>
  <si>
    <t>TOTAL PASS THROUGH COSTS  (as published)</t>
  </si>
  <si>
    <t>PTt</t>
  </si>
  <si>
    <t>TABLE 7: INFLATION</t>
  </si>
  <si>
    <t>FORECAST INFLATION FACTOR; CPIH</t>
  </si>
  <si>
    <t>ASSUMED ANNUAL INFLATION FOR PRICE SETTING</t>
  </si>
  <si>
    <t>ACTUAL / FORECAST ANNUAL INFLATION</t>
  </si>
  <si>
    <t>DIFFERENCE (DRIVES CPIH TRUE UP)</t>
  </si>
  <si>
    <t>TABLE 8: RISKS &amp; SENSITIVITIES</t>
  </si>
  <si>
    <t>NTS UNIT RATES</t>
  </si>
  <si>
    <t>INFLATION</t>
  </si>
  <si>
    <t>TREATMENT OF SOLR; BULB SPECIAL ADMINISTRATION COSTS</t>
  </si>
  <si>
    <t>TABLE 9: UNIT RATES</t>
  </si>
  <si>
    <t>Actual</t>
  </si>
  <si>
    <t>Forecast</t>
  </si>
  <si>
    <t>LDZ CAPACITY CHARGES</t>
  </si>
  <si>
    <t xml:space="preserve">Commodity </t>
  </si>
  <si>
    <t>0-73.2</t>
  </si>
  <si>
    <t>p/kwh</t>
  </si>
  <si>
    <t>73.2 - 732</t>
  </si>
  <si>
    <t>&gt;732</t>
  </si>
  <si>
    <t>multiplyer</t>
  </si>
  <si>
    <t>0.1798 x</t>
  </si>
  <si>
    <t>0.2034 x</t>
  </si>
  <si>
    <t>0.2305 x</t>
  </si>
  <si>
    <t>0.2416 x</t>
  </si>
  <si>
    <t>peak ^</t>
  </si>
  <si>
    <t>SOQ ^ -0.2376</t>
  </si>
  <si>
    <t>Subject to a minimum rate of</t>
  </si>
  <si>
    <t>Capacity</t>
  </si>
  <si>
    <t>p/pdkwh/d</t>
  </si>
  <si>
    <t>0.8694 x</t>
  </si>
  <si>
    <t>0.9645 x</t>
  </si>
  <si>
    <t>1.0882 x</t>
  </si>
  <si>
    <t>1.1286 x</t>
  </si>
  <si>
    <t>SOQ ^ -0.2155</t>
  </si>
  <si>
    <t>LDZ CUSTOMER CHARGES</t>
  </si>
  <si>
    <t>0.0669 x</t>
  </si>
  <si>
    <t>0.0741 x</t>
  </si>
  <si>
    <t>0.0853 x</t>
  </si>
  <si>
    <t>0.0899 x</t>
  </si>
  <si>
    <t>SOQ ^ -0.21</t>
  </si>
  <si>
    <t>Fixed charges between 73,200 &amp; 732,000 kwh</t>
  </si>
  <si>
    <t>Non monthly read supply points</t>
  </si>
  <si>
    <t>Monthly read supply points</t>
  </si>
  <si>
    <t>EXIT CHARGES</t>
  </si>
  <si>
    <t>Exit Capacity</t>
  </si>
  <si>
    <t>EA1</t>
  </si>
  <si>
    <t>EA2</t>
  </si>
  <si>
    <t>EA3</t>
  </si>
  <si>
    <t>EA4</t>
  </si>
  <si>
    <t>EM1</t>
  </si>
  <si>
    <t>EM2</t>
  </si>
  <si>
    <t>EM3</t>
  </si>
  <si>
    <t>EM4</t>
  </si>
  <si>
    <t>SOLR CHARGES</t>
  </si>
  <si>
    <t>LRSP DOMESTIC CHARGE</t>
  </si>
  <si>
    <t>LRD</t>
  </si>
  <si>
    <t>-</t>
  </si>
  <si>
    <t>LRSP INDUSTRIAL CHARGE</t>
  </si>
  <si>
    <t>LRI</t>
  </si>
  <si>
    <t>CADENT GAS LTD  -  LONDON NETWORK</t>
  </si>
  <si>
    <t>TOTAL PASS THROUGH COSTS</t>
  </si>
  <si>
    <t>0.1915 x</t>
  </si>
  <si>
    <t>0.2271 x</t>
  </si>
  <si>
    <t>0.2152 x</t>
  </si>
  <si>
    <t>0.2478 x</t>
  </si>
  <si>
    <t>SOQ ^ -0.2147</t>
  </si>
  <si>
    <t>1.1928 x</t>
  </si>
  <si>
    <t>1.4182 x</t>
  </si>
  <si>
    <t>1.3242 x</t>
  </si>
  <si>
    <t>1.5304 x</t>
  </si>
  <si>
    <t>SOQ ^ -0.2133</t>
  </si>
  <si>
    <t>0.0994 x</t>
  </si>
  <si>
    <t>0.1183 x</t>
  </si>
  <si>
    <t>0.1125 x</t>
  </si>
  <si>
    <t>0.1319 x</t>
  </si>
  <si>
    <t>CADENT GAS LTD  -  NORTH WEST NETWORK</t>
  </si>
  <si>
    <t>\</t>
  </si>
  <si>
    <t>0.2266 x</t>
  </si>
  <si>
    <t>0.2617 x</t>
  </si>
  <si>
    <t>0.3037 x</t>
  </si>
  <si>
    <t>0.2956 x</t>
  </si>
  <si>
    <t>SOQ ^ -0.2586</t>
  </si>
  <si>
    <t>1.2774 x</t>
  </si>
  <si>
    <t>1.4783 x</t>
  </si>
  <si>
    <t>1.7068 x</t>
  </si>
  <si>
    <t>1.6578 x</t>
  </si>
  <si>
    <t>SOQ ^ -0.2483</t>
  </si>
  <si>
    <t>0.0618 x</t>
  </si>
  <si>
    <t>0.0715 x</t>
  </si>
  <si>
    <t>0.0846 x</t>
  </si>
  <si>
    <t>0.0835 x</t>
  </si>
  <si>
    <t>NW1</t>
  </si>
  <si>
    <t>CADENT GAS LTD  -  WEST MIDLANDS NETWORK</t>
  </si>
  <si>
    <t>0.3764 x</t>
  </si>
  <si>
    <t>0.4469 x</t>
  </si>
  <si>
    <t>0.4704 x</t>
  </si>
  <si>
    <t>0.4985 x</t>
  </si>
  <si>
    <t>SOQ ^ -0.2911</t>
  </si>
  <si>
    <t>1.9803 x</t>
  </si>
  <si>
    <t>2.3608 x</t>
  </si>
  <si>
    <t>2.4694 x</t>
  </si>
  <si>
    <t>2.6154 x</t>
  </si>
  <si>
    <t>SOQ ^ -0.2817</t>
  </si>
  <si>
    <t>0.0641 x</t>
  </si>
  <si>
    <t>0.0762 x</t>
  </si>
  <si>
    <t>0.0811 x</t>
  </si>
  <si>
    <t>0.0875 x</t>
  </si>
  <si>
    <t>MINIMUM RATE APPLIES AT SOQ OF (KWH)</t>
  </si>
  <si>
    <t>NT1</t>
  </si>
  <si>
    <t>NT2</t>
  </si>
  <si>
    <t>NT3</t>
  </si>
  <si>
    <t>WM1</t>
  </si>
  <si>
    <t>0.2444 x</t>
  </si>
  <si>
    <t>1.1369 x</t>
  </si>
  <si>
    <t>0.0908 x</t>
  </si>
  <si>
    <t>0.248 x</t>
  </si>
  <si>
    <t>1.5478 x</t>
  </si>
  <si>
    <t>0.1333 x</t>
  </si>
  <si>
    <t>0.298 x</t>
  </si>
  <si>
    <t>1.6756 x</t>
  </si>
  <si>
    <t>0.5085 x</t>
  </si>
  <si>
    <t>2.679 x</t>
  </si>
  <si>
    <t>WM2</t>
  </si>
  <si>
    <t>WM3</t>
  </si>
  <si>
    <t>NW2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</si>
</sst>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#,##0.0,,;\(#,##0.0,,\);\-"/>
    <numFmt numFmtId="166" formatCode="#,##0.0;[Red]\(#,##0.0\);\-"/>
    <numFmt numFmtId="167" formatCode="0.0%;[Red]\(0.0\)%;\-"/>
    <numFmt numFmtId="168" formatCode="0.000"/>
    <numFmt numFmtId="169" formatCode="0.0000"/>
    <numFmt numFmtId="170" formatCode="&quot;£&quot;#,##0.00"/>
    <numFmt numFmtId="171" formatCode="&quot;£&quot;#,##0.00;[Red]&quot;£&quot;\(#,##0.00\);\-"/>
    <numFmt numFmtId="172" formatCode="0.00%;\(0.00\)%;\-"/>
    <numFmt numFmtId="173" formatCode="0.00%;[Red]\(0.00\)%;\-"/>
    <numFmt numFmtId="174" formatCode="0.0%"/>
    <numFmt numFmtId="175" formatCode="#,##0.0000;[Red]\(#,##0.0000\);\-"/>
    <numFmt numFmtId="176" formatCode="_-* #,##0_-;\-* #,##0_-;_-* &quot;-&quot;??_-;_-@_-"/>
    <numFmt numFmtId="177" formatCode="#,##0;[Red]\(#,##0\);\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name val="CG Omega"/>
      <family val="2"/>
    </font>
    <font>
      <sz val="14"/>
      <name val="Calibri"/>
      <family val="2"/>
      <scheme val="minor"/>
    </font>
    <font>
      <sz val="11"/>
      <color rgb="FFFF4D16"/>
      <name val="Calibri"/>
      <family val="2"/>
      <scheme val="minor"/>
    </font>
    <font>
      <i/>
      <sz val="11"/>
      <color rgb="FFFF4D16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1"/>
      <name val="Gill Sans MT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A4616"/>
        <bgColor indexed="64"/>
      </patternFill>
    </fill>
    <fill>
      <patternFill patternType="solid">
        <fgColor rgb="FF373A3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0" fontId="23" fillId="0" borderId="0" applyFont="0" applyFill="0" applyBorder="0" applyAlignment="0" applyProtection="0">
      <alignment vertical="center"/>
    </xf>
  </cellStyleXfs>
  <cellXfs count="215">
    <xf numFmtId="0" fontId="0" fillId="0" borderId="0" xfId="0"/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vertical="center" wrapText="1"/>
    </xf>
    <xf numFmtId="0" fontId="5" fillId="3" borderId="1" xfId="3" applyFont="1" applyFill="1" applyBorder="1" applyAlignment="1">
      <alignment horizontal="left" vertical="center" wrapText="1" indent="1"/>
    </xf>
    <xf numFmtId="0" fontId="1" fillId="2" borderId="0" xfId="3" applyFill="1" applyAlignment="1">
      <alignment horizontal="center" vertical="center"/>
    </xf>
    <xf numFmtId="0" fontId="1" fillId="2" borderId="0" xfId="3" applyFill="1"/>
    <xf numFmtId="0" fontId="3" fillId="2" borderId="0" xfId="3" applyFont="1" applyFill="1" applyAlignment="1">
      <alignment horizontal="center" vertical="center"/>
    </xf>
    <xf numFmtId="0" fontId="1" fillId="2" borderId="0" xfId="3" applyFill="1" applyAlignment="1">
      <alignment vertical="center"/>
    </xf>
    <xf numFmtId="0" fontId="1" fillId="2" borderId="0" xfId="3" applyFill="1" applyAlignment="1">
      <alignment horizontal="left" vertical="center" indent="1"/>
    </xf>
    <xf numFmtId="0" fontId="7" fillId="2" borderId="0" xfId="3" applyFont="1" applyFill="1" applyAlignment="1">
      <alignment horizontal="center" vertical="center" wrapText="1"/>
    </xf>
    <xf numFmtId="0" fontId="7" fillId="2" borderId="0" xfId="3" applyFont="1" applyFill="1" applyAlignment="1">
      <alignment vertical="center" wrapText="1"/>
    </xf>
    <xf numFmtId="0" fontId="8" fillId="4" borderId="2" xfId="3" applyFont="1" applyFill="1" applyBorder="1" applyAlignment="1">
      <alignment horizontal="left" vertical="center" wrapText="1" indent="1"/>
    </xf>
    <xf numFmtId="0" fontId="8" fillId="4" borderId="4" xfId="3" applyFont="1" applyFill="1" applyBorder="1" applyAlignment="1">
      <alignment horizontal="center" vertical="center" wrapText="1"/>
    </xf>
    <xf numFmtId="0" fontId="9" fillId="2" borderId="0" xfId="3" applyFont="1" applyFill="1" applyAlignment="1">
      <alignment horizontal="center" vertical="center" wrapText="1"/>
    </xf>
    <xf numFmtId="0" fontId="2" fillId="3" borderId="1" xfId="3" applyFont="1" applyFill="1" applyBorder="1" applyAlignment="1">
      <alignment horizontal="center" vertical="center" wrapText="1"/>
    </xf>
    <xf numFmtId="0" fontId="9" fillId="2" borderId="0" xfId="3" applyFont="1" applyFill="1" applyAlignment="1">
      <alignment vertical="center" wrapText="1"/>
    </xf>
    <xf numFmtId="0" fontId="11" fillId="3" borderId="3" xfId="3" applyFont="1" applyFill="1" applyBorder="1" applyAlignment="1">
      <alignment horizontal="left" vertical="center" indent="1"/>
    </xf>
    <xf numFmtId="0" fontId="11" fillId="3" borderId="4" xfId="3" applyFont="1" applyFill="1" applyBorder="1" applyAlignment="1">
      <alignment horizontal="left" vertical="center" indent="1"/>
    </xf>
    <xf numFmtId="0" fontId="11" fillId="3" borderId="2" xfId="3" applyFont="1" applyFill="1" applyBorder="1" applyAlignment="1">
      <alignment horizontal="left" vertical="center" indent="1"/>
    </xf>
    <xf numFmtId="0" fontId="12" fillId="2" borderId="0" xfId="3" applyFont="1" applyFill="1"/>
    <xf numFmtId="0" fontId="2" fillId="3" borderId="1" xfId="3" applyFont="1" applyFill="1" applyBorder="1" applyAlignment="1">
      <alignment horizontal="center" vertical="center"/>
    </xf>
    <xf numFmtId="0" fontId="10" fillId="4" borderId="1" xfId="3" applyFont="1" applyFill="1" applyBorder="1" applyAlignment="1">
      <alignment horizontal="left" vertical="center" indent="1"/>
    </xf>
    <xf numFmtId="0" fontId="10" fillId="4" borderId="1" xfId="3" applyFont="1" applyFill="1" applyBorder="1" applyAlignment="1">
      <alignment horizontal="center" vertical="center"/>
    </xf>
    <xf numFmtId="165" fontId="10" fillId="4" borderId="1" xfId="4" applyNumberFormat="1" applyFont="1" applyFill="1" applyBorder="1" applyAlignment="1">
      <alignment horizontal="center" vertical="center"/>
    </xf>
    <xf numFmtId="166" fontId="10" fillId="4" borderId="1" xfId="5" applyNumberFormat="1" applyFont="1" applyFill="1" applyBorder="1" applyAlignment="1">
      <alignment horizontal="right" vertical="center" indent="2"/>
    </xf>
    <xf numFmtId="166" fontId="11" fillId="2" borderId="0" xfId="5" applyNumberFormat="1" applyFont="1" applyFill="1" applyAlignment="1">
      <alignment horizontal="right" indent="2"/>
    </xf>
    <xf numFmtId="166" fontId="11" fillId="2" borderId="0" xfId="3" applyNumberFormat="1" applyFont="1" applyFill="1" applyAlignment="1">
      <alignment horizontal="right" indent="2"/>
    </xf>
    <xf numFmtId="0" fontId="11" fillId="2" borderId="0" xfId="3" applyFont="1" applyFill="1"/>
    <xf numFmtId="0" fontId="1" fillId="0" borderId="1" xfId="3" applyBorder="1" applyAlignment="1">
      <alignment horizontal="left" vertical="center" indent="1"/>
    </xf>
    <xf numFmtId="0" fontId="1" fillId="0" borderId="1" xfId="3" applyBorder="1" applyAlignment="1">
      <alignment horizontal="center" vertical="center"/>
    </xf>
    <xf numFmtId="167" fontId="1" fillId="0" borderId="1" xfId="3" applyNumberFormat="1" applyBorder="1" applyAlignment="1">
      <alignment vertical="center"/>
    </xf>
    <xf numFmtId="167" fontId="1" fillId="2" borderId="0" xfId="3" applyNumberFormat="1" applyFill="1"/>
    <xf numFmtId="0" fontId="9" fillId="2" borderId="0" xfId="3" applyFont="1" applyFill="1" applyAlignment="1">
      <alignment horizontal="center" vertical="center"/>
    </xf>
    <xf numFmtId="0" fontId="9" fillId="2" borderId="0" xfId="3" applyFont="1" applyFill="1" applyAlignment="1">
      <alignment vertical="center"/>
    </xf>
    <xf numFmtId="167" fontId="10" fillId="4" borderId="1" xfId="4" applyNumberFormat="1" applyFont="1" applyFill="1" applyBorder="1" applyAlignment="1">
      <alignment vertical="center"/>
    </xf>
    <xf numFmtId="167" fontId="11" fillId="2" borderId="0" xfId="3" applyNumberFormat="1" applyFont="1" applyFill="1"/>
    <xf numFmtId="0" fontId="12" fillId="2" borderId="0" xfId="3" applyFont="1" applyFill="1" applyAlignment="1">
      <alignment horizontal="left"/>
    </xf>
    <xf numFmtId="164" fontId="1" fillId="2" borderId="0" xfId="6" applyFont="1" applyFill="1" applyAlignment="1">
      <alignment horizontal="center" vertical="center"/>
    </xf>
    <xf numFmtId="164" fontId="1" fillId="2" borderId="0" xfId="3" applyNumberFormat="1" applyFill="1" applyAlignment="1">
      <alignment horizontal="center" vertical="center"/>
    </xf>
    <xf numFmtId="166" fontId="0" fillId="0" borderId="1" xfId="5" applyNumberFormat="1" applyFont="1" applyBorder="1" applyAlignment="1">
      <alignment horizontal="right" vertical="center" indent="2"/>
    </xf>
    <xf numFmtId="166" fontId="0" fillId="2" borderId="0" xfId="5" applyNumberFormat="1" applyFont="1" applyFill="1" applyAlignment="1">
      <alignment horizontal="right" indent="2"/>
    </xf>
    <xf numFmtId="166" fontId="1" fillId="2" borderId="0" xfId="3" applyNumberFormat="1" applyFill="1" applyAlignment="1">
      <alignment horizontal="right" indent="2"/>
    </xf>
    <xf numFmtId="0" fontId="11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vertical="center"/>
    </xf>
    <xf numFmtId="0" fontId="10" fillId="4" borderId="13" xfId="3" applyFont="1" applyFill="1" applyBorder="1" applyAlignment="1">
      <alignment horizontal="center" vertical="center"/>
    </xf>
    <xf numFmtId="165" fontId="10" fillId="4" borderId="13" xfId="4" applyNumberFormat="1" applyFont="1" applyFill="1" applyBorder="1" applyAlignment="1">
      <alignment horizontal="center" vertical="center"/>
    </xf>
    <xf numFmtId="166" fontId="10" fillId="4" borderId="13" xfId="5" applyNumberFormat="1" applyFont="1" applyFill="1" applyBorder="1" applyAlignment="1">
      <alignment horizontal="right" vertical="center" indent="2"/>
    </xf>
    <xf numFmtId="0" fontId="2" fillId="2" borderId="3" xfId="3" applyFont="1" applyFill="1" applyBorder="1" applyAlignment="1">
      <alignment horizontal="center" vertical="center"/>
    </xf>
    <xf numFmtId="0" fontId="10" fillId="2" borderId="0" xfId="3" applyFont="1" applyFill="1" applyAlignment="1">
      <alignment horizontal="left" vertical="center" indent="1"/>
    </xf>
    <xf numFmtId="0" fontId="10" fillId="2" borderId="6" xfId="3" applyFont="1" applyFill="1" applyBorder="1" applyAlignment="1">
      <alignment horizontal="center" vertical="center"/>
    </xf>
    <xf numFmtId="165" fontId="10" fillId="2" borderId="6" xfId="4" applyNumberFormat="1" applyFont="1" applyFill="1" applyBorder="1" applyAlignment="1">
      <alignment horizontal="center" vertical="center"/>
    </xf>
    <xf numFmtId="166" fontId="10" fillId="2" borderId="6" xfId="5" applyNumberFormat="1" applyFont="1" applyFill="1" applyBorder="1" applyAlignment="1">
      <alignment horizontal="right" vertical="center" indent="2"/>
    </xf>
    <xf numFmtId="166" fontId="11" fillId="2" borderId="0" xfId="5" applyNumberFormat="1" applyFont="1" applyFill="1" applyBorder="1" applyAlignment="1">
      <alignment horizontal="right" indent="2"/>
    </xf>
    <xf numFmtId="0" fontId="16" fillId="2" borderId="0" xfId="3" applyFont="1" applyFill="1" applyAlignment="1">
      <alignment horizontal="left"/>
    </xf>
    <xf numFmtId="0" fontId="17" fillId="2" borderId="0" xfId="3" applyFont="1" applyFill="1" applyAlignment="1">
      <alignment horizontal="center" vertical="center"/>
    </xf>
    <xf numFmtId="0" fontId="17" fillId="2" borderId="0" xfId="3" applyFont="1" applyFill="1" applyAlignment="1">
      <alignment vertical="center"/>
    </xf>
    <xf numFmtId="0" fontId="17" fillId="0" borderId="1" xfId="3" applyFont="1" applyBorder="1" applyAlignment="1">
      <alignment horizontal="left" vertical="center" indent="1"/>
    </xf>
    <xf numFmtId="0" fontId="18" fillId="0" borderId="1" xfId="3" applyFont="1" applyBorder="1" applyAlignment="1">
      <alignment horizontal="center" vertical="center"/>
    </xf>
    <xf numFmtId="0" fontId="18" fillId="5" borderId="1" xfId="3" applyFont="1" applyFill="1" applyBorder="1" applyAlignment="1">
      <alignment horizontal="center" vertical="center"/>
    </xf>
    <xf numFmtId="168" fontId="17" fillId="2" borderId="1" xfId="5" applyNumberFormat="1" applyFont="1" applyFill="1" applyBorder="1" applyAlignment="1">
      <alignment horizontal="center" vertical="center"/>
    </xf>
    <xf numFmtId="168" fontId="17" fillId="2" borderId="0" xfId="3" applyNumberFormat="1" applyFont="1" applyFill="1"/>
    <xf numFmtId="0" fontId="17" fillId="2" borderId="0" xfId="3" applyFont="1" applyFill="1"/>
    <xf numFmtId="169" fontId="17" fillId="2" borderId="1" xfId="5" applyNumberFormat="1" applyFont="1" applyFill="1" applyBorder="1" applyAlignment="1">
      <alignment horizontal="center" vertical="center"/>
    </xf>
    <xf numFmtId="0" fontId="0" fillId="0" borderId="14" xfId="0" applyBorder="1"/>
    <xf numFmtId="0" fontId="19" fillId="2" borderId="1" xfId="3" applyFont="1" applyFill="1" applyBorder="1" applyAlignment="1">
      <alignment horizontal="center" vertical="center"/>
    </xf>
    <xf numFmtId="0" fontId="2" fillId="2" borderId="0" xfId="3" applyFont="1" applyFill="1" applyAlignment="1">
      <alignment horizontal="center" vertical="center"/>
    </xf>
    <xf numFmtId="0" fontId="8" fillId="2" borderId="0" xfId="3" applyFont="1" applyFill="1" applyAlignment="1">
      <alignment horizontal="left" vertical="center" indent="1"/>
    </xf>
    <xf numFmtId="0" fontId="8" fillId="2" borderId="0" xfId="3" applyFont="1" applyFill="1" applyAlignment="1">
      <alignment horizontal="center" vertical="center"/>
    </xf>
    <xf numFmtId="165" fontId="8" fillId="2" borderId="0" xfId="4" applyNumberFormat="1" applyFont="1" applyFill="1" applyBorder="1" applyAlignment="1">
      <alignment horizontal="center" vertical="center"/>
    </xf>
    <xf numFmtId="166" fontId="20" fillId="2" borderId="0" xfId="5" applyNumberFormat="1" applyFont="1" applyFill="1" applyBorder="1" applyAlignment="1">
      <alignment horizontal="right" vertical="center" indent="2"/>
    </xf>
    <xf numFmtId="166" fontId="8" fillId="2" borderId="0" xfId="5" applyNumberFormat="1" applyFont="1" applyFill="1" applyBorder="1" applyAlignment="1">
      <alignment horizontal="right" vertical="center" indent="2"/>
    </xf>
    <xf numFmtId="166" fontId="1" fillId="2" borderId="0" xfId="3" applyNumberFormat="1" applyFill="1" applyAlignment="1">
      <alignment horizontal="right" vertical="center" indent="2"/>
    </xf>
    <xf numFmtId="0" fontId="19" fillId="2" borderId="0" xfId="3" applyFont="1" applyFill="1" applyAlignment="1">
      <alignment horizontal="center" vertical="center"/>
    </xf>
    <xf numFmtId="0" fontId="19" fillId="2" borderId="0" xfId="3" applyFont="1" applyFill="1" applyAlignment="1">
      <alignment vertical="center"/>
    </xf>
    <xf numFmtId="0" fontId="19" fillId="0" borderId="1" xfId="3" applyFont="1" applyBorder="1" applyAlignment="1">
      <alignment horizontal="left" vertical="center" indent="1"/>
    </xf>
    <xf numFmtId="0" fontId="19" fillId="0" borderId="1" xfId="3" applyFont="1" applyBorder="1" applyAlignment="1">
      <alignment horizontal="center" vertical="center"/>
    </xf>
    <xf numFmtId="165" fontId="19" fillId="0" borderId="1" xfId="3" applyNumberFormat="1" applyFont="1" applyBorder="1" applyAlignment="1">
      <alignment horizontal="center" vertical="center"/>
    </xf>
    <xf numFmtId="166" fontId="19" fillId="0" borderId="1" xfId="5" applyNumberFormat="1" applyFont="1" applyBorder="1" applyAlignment="1">
      <alignment horizontal="right" vertical="center" indent="2"/>
    </xf>
    <xf numFmtId="166" fontId="19" fillId="2" borderId="0" xfId="3" applyNumberFormat="1" applyFont="1" applyFill="1" applyAlignment="1">
      <alignment horizontal="right" indent="2"/>
    </xf>
    <xf numFmtId="0" fontId="19" fillId="2" borderId="0" xfId="3" applyFont="1" applyFill="1"/>
    <xf numFmtId="0" fontId="3" fillId="0" borderId="0" xfId="3" applyFont="1" applyAlignment="1">
      <alignment horizontal="center" vertical="center"/>
    </xf>
    <xf numFmtId="0" fontId="1" fillId="0" borderId="0" xfId="3" applyAlignment="1">
      <alignment horizontal="left" vertical="center" indent="1"/>
    </xf>
    <xf numFmtId="0" fontId="1" fillId="0" borderId="0" xfId="3" applyAlignment="1">
      <alignment horizontal="center" vertical="center"/>
    </xf>
    <xf numFmtId="166" fontId="0" fillId="0" borderId="0" xfId="5" applyNumberFormat="1" applyFont="1" applyAlignment="1">
      <alignment horizontal="right" vertical="center" indent="2"/>
    </xf>
    <xf numFmtId="166" fontId="1" fillId="0" borderId="0" xfId="3" applyNumberFormat="1" applyAlignment="1">
      <alignment horizontal="right" vertical="center" indent="2"/>
    </xf>
    <xf numFmtId="166" fontId="1" fillId="2" borderId="0" xfId="3" applyNumberFormat="1" applyFill="1" applyAlignment="1">
      <alignment horizontal="right" vertical="center"/>
    </xf>
    <xf numFmtId="166" fontId="1" fillId="2" borderId="0" xfId="3" applyNumberFormat="1" applyFill="1" applyAlignment="1">
      <alignment horizontal="right"/>
    </xf>
    <xf numFmtId="0" fontId="9" fillId="0" borderId="0" xfId="3" applyFont="1" applyAlignment="1">
      <alignment horizontal="center" vertical="center"/>
    </xf>
    <xf numFmtId="166" fontId="11" fillId="3" borderId="2" xfId="3" applyNumberFormat="1" applyFont="1" applyFill="1" applyBorder="1" applyAlignment="1">
      <alignment horizontal="right" vertical="center"/>
    </xf>
    <xf numFmtId="166" fontId="11" fillId="3" borderId="3" xfId="3" applyNumberFormat="1" applyFont="1" applyFill="1" applyBorder="1" applyAlignment="1">
      <alignment horizontal="right" vertical="center"/>
    </xf>
    <xf numFmtId="166" fontId="11" fillId="3" borderId="4" xfId="3" applyNumberFormat="1" applyFont="1" applyFill="1" applyBorder="1" applyAlignment="1">
      <alignment horizontal="right" vertical="center"/>
    </xf>
    <xf numFmtId="166" fontId="1" fillId="0" borderId="1" xfId="3" applyNumberFormat="1" applyBorder="1" applyAlignment="1">
      <alignment horizontal="right" vertical="center" indent="2"/>
    </xf>
    <xf numFmtId="166" fontId="1" fillId="0" borderId="1" xfId="3" applyNumberFormat="1" applyBorder="1" applyAlignment="1">
      <alignment horizontal="right" vertical="center"/>
    </xf>
    <xf numFmtId="170" fontId="1" fillId="0" borderId="1" xfId="3" applyNumberFormat="1" applyBorder="1" applyAlignment="1">
      <alignment horizontal="right" vertical="center" indent="2"/>
    </xf>
    <xf numFmtId="170" fontId="1" fillId="2" borderId="0" xfId="3" applyNumberFormat="1" applyFill="1" applyAlignment="1">
      <alignment horizontal="right" indent="2"/>
    </xf>
    <xf numFmtId="171" fontId="1" fillId="0" borderId="1" xfId="3" applyNumberFormat="1" applyBorder="1" applyAlignment="1">
      <alignment horizontal="right" vertical="center"/>
    </xf>
    <xf numFmtId="165" fontId="8" fillId="4" borderId="13" xfId="4" applyNumberFormat="1" applyFont="1" applyFill="1" applyBorder="1" applyAlignment="1">
      <alignment horizontal="center" vertical="center"/>
    </xf>
    <xf numFmtId="171" fontId="8" fillId="4" borderId="1" xfId="4" applyNumberFormat="1" applyFont="1" applyFill="1" applyBorder="1" applyAlignment="1">
      <alignment horizontal="right" vertical="center"/>
    </xf>
    <xf numFmtId="165" fontId="8" fillId="4" borderId="1" xfId="4" applyNumberFormat="1" applyFont="1" applyFill="1" applyBorder="1" applyAlignment="1">
      <alignment horizontal="center" vertical="center"/>
    </xf>
    <xf numFmtId="172" fontId="8" fillId="4" borderId="1" xfId="4" applyNumberFormat="1" applyFont="1" applyFill="1" applyBorder="1" applyAlignment="1">
      <alignment horizontal="right" vertical="center"/>
    </xf>
    <xf numFmtId="172" fontId="1" fillId="2" borderId="0" xfId="3" applyNumberFormat="1" applyFill="1" applyAlignment="1">
      <alignment horizontal="right"/>
    </xf>
    <xf numFmtId="173" fontId="1" fillId="2" borderId="0" xfId="3" applyNumberFormat="1" applyFill="1" applyAlignment="1">
      <alignment horizontal="right"/>
    </xf>
    <xf numFmtId="173" fontId="8" fillId="4" borderId="1" xfId="4" applyNumberFormat="1" applyFont="1" applyFill="1" applyBorder="1" applyAlignment="1">
      <alignment horizontal="right" vertical="center"/>
    </xf>
    <xf numFmtId="0" fontId="1" fillId="0" borderId="0" xfId="3" applyAlignment="1">
      <alignment vertical="center"/>
    </xf>
    <xf numFmtId="166" fontId="1" fillId="0" borderId="0" xfId="3" applyNumberFormat="1" applyAlignment="1">
      <alignment horizontal="right" vertical="center"/>
    </xf>
    <xf numFmtId="174" fontId="1" fillId="2" borderId="0" xfId="2" applyNumberFormat="1" applyFill="1" applyAlignment="1">
      <alignment horizontal="right" vertical="center"/>
    </xf>
    <xf numFmtId="0" fontId="3" fillId="2" borderId="0" xfId="3" applyFont="1" applyFill="1" applyAlignment="1">
      <alignment vertical="center"/>
    </xf>
    <xf numFmtId="0" fontId="3" fillId="0" borderId="1" xfId="3" applyFont="1" applyBorder="1" applyAlignment="1">
      <alignment horizontal="left" vertical="center" indent="1"/>
    </xf>
    <xf numFmtId="0" fontId="3" fillId="0" borderId="1" xfId="3" applyFont="1" applyBorder="1" applyAlignment="1">
      <alignment horizontal="center" vertical="center"/>
    </xf>
    <xf numFmtId="166" fontId="3" fillId="0" borderId="1" xfId="3" applyNumberFormat="1" applyFont="1" applyBorder="1" applyAlignment="1">
      <alignment horizontal="right" vertical="center" indent="2"/>
    </xf>
    <xf numFmtId="166" fontId="3" fillId="2" borderId="0" xfId="3" applyNumberFormat="1" applyFont="1" applyFill="1" applyAlignment="1">
      <alignment horizontal="right" indent="2"/>
    </xf>
    <xf numFmtId="0" fontId="3" fillId="2" borderId="0" xfId="3" applyFont="1" applyFill="1"/>
    <xf numFmtId="0" fontId="1" fillId="5" borderId="1" xfId="3" applyFill="1" applyBorder="1" applyAlignment="1">
      <alignment horizontal="center" vertical="center"/>
    </xf>
    <xf numFmtId="0" fontId="1" fillId="0" borderId="13" xfId="3" applyBorder="1" applyAlignment="1">
      <alignment horizontal="left" vertical="center" indent="1"/>
    </xf>
    <xf numFmtId="0" fontId="1" fillId="5" borderId="13" xfId="3" applyFill="1" applyBorder="1" applyAlignment="1">
      <alignment horizontal="center" vertical="center"/>
    </xf>
    <xf numFmtId="0" fontId="7" fillId="2" borderId="0" xfId="3" applyFont="1" applyFill="1" applyAlignment="1">
      <alignment horizontal="center" vertical="center"/>
    </xf>
    <xf numFmtId="0" fontId="7" fillId="2" borderId="0" xfId="3" applyFont="1" applyFill="1" applyAlignment="1">
      <alignment vertical="center"/>
    </xf>
    <xf numFmtId="0" fontId="8" fillId="4" borderId="1" xfId="3" applyFont="1" applyFill="1" applyBorder="1" applyAlignment="1">
      <alignment vertical="center"/>
    </xf>
    <xf numFmtId="0" fontId="4" fillId="4" borderId="1" xfId="3" applyFont="1" applyFill="1" applyBorder="1" applyAlignment="1">
      <alignment vertical="center"/>
    </xf>
    <xf numFmtId="166" fontId="8" fillId="4" borderId="1" xfId="4" applyNumberFormat="1" applyFont="1" applyFill="1" applyBorder="1" applyAlignment="1">
      <alignment horizontal="right" vertical="center" indent="2"/>
    </xf>
    <xf numFmtId="0" fontId="21" fillId="2" borderId="0" xfId="3" applyFont="1" applyFill="1" applyAlignment="1">
      <alignment horizontal="center" vertical="center"/>
    </xf>
    <xf numFmtId="166" fontId="19" fillId="2" borderId="1" xfId="5" applyNumberFormat="1" applyFont="1" applyFill="1" applyBorder="1" applyAlignment="1">
      <alignment horizontal="right" vertical="center" indent="2"/>
    </xf>
    <xf numFmtId="0" fontId="1" fillId="0" borderId="2" xfId="3" applyBorder="1" applyAlignment="1">
      <alignment vertical="center"/>
    </xf>
    <xf numFmtId="0" fontId="1" fillId="0" borderId="4" xfId="3" applyBorder="1" applyAlignment="1">
      <alignment vertical="center"/>
    </xf>
    <xf numFmtId="167" fontId="1" fillId="0" borderId="1" xfId="3" applyNumberFormat="1" applyBorder="1" applyAlignment="1">
      <alignment horizontal="right" vertical="center"/>
    </xf>
    <xf numFmtId="167" fontId="1" fillId="2" borderId="0" xfId="3" applyNumberFormat="1" applyFill="1" applyAlignment="1">
      <alignment horizontal="right"/>
    </xf>
    <xf numFmtId="0" fontId="2" fillId="4" borderId="2" xfId="3" applyFont="1" applyFill="1" applyBorder="1" applyAlignment="1">
      <alignment vertical="center"/>
    </xf>
    <xf numFmtId="0" fontId="4" fillId="4" borderId="4" xfId="3" applyFont="1" applyFill="1" applyBorder="1" applyAlignment="1">
      <alignment vertical="center"/>
    </xf>
    <xf numFmtId="167" fontId="8" fillId="4" borderId="1" xfId="4" applyNumberFormat="1" applyFont="1" applyFill="1" applyBorder="1" applyAlignment="1">
      <alignment horizontal="right" vertical="center"/>
    </xf>
    <xf numFmtId="174" fontId="1" fillId="2" borderId="0" xfId="2" applyNumberFormat="1" applyFill="1"/>
    <xf numFmtId="167" fontId="1" fillId="0" borderId="1" xfId="4" applyNumberFormat="1" applyFont="1" applyFill="1" applyBorder="1" applyAlignment="1">
      <alignment horizontal="center" vertical="center"/>
    </xf>
    <xf numFmtId="0" fontId="10" fillId="3" borderId="3" xfId="3" applyFont="1" applyFill="1" applyBorder="1" applyAlignment="1">
      <alignment horizontal="left" vertical="center" indent="1"/>
    </xf>
    <xf numFmtId="166" fontId="10" fillId="3" borderId="2" xfId="3" applyNumberFormat="1" applyFont="1" applyFill="1" applyBorder="1" applyAlignment="1">
      <alignment horizontal="right" vertical="center"/>
    </xf>
    <xf numFmtId="166" fontId="10" fillId="3" borderId="3" xfId="3" applyNumberFormat="1" applyFont="1" applyFill="1" applyBorder="1" applyAlignment="1">
      <alignment horizontal="right" vertical="center"/>
    </xf>
    <xf numFmtId="166" fontId="10" fillId="3" borderId="4" xfId="3" applyNumberFormat="1" applyFont="1" applyFill="1" applyBorder="1" applyAlignment="1">
      <alignment horizontal="right" vertical="center"/>
    </xf>
    <xf numFmtId="166" fontId="0" fillId="0" borderId="1" xfId="5" applyNumberFormat="1" applyFont="1" applyBorder="1" applyAlignment="1">
      <alignment horizontal="right" vertical="center"/>
    </xf>
    <xf numFmtId="0" fontId="1" fillId="2" borderId="0" xfId="3" applyFill="1" applyAlignment="1">
      <alignment horizontal="left" vertical="center"/>
    </xf>
    <xf numFmtId="0" fontId="1" fillId="5" borderId="1" xfId="3" applyFill="1" applyBorder="1" applyAlignment="1">
      <alignment horizontal="left" vertical="center" indent="1"/>
    </xf>
    <xf numFmtId="166" fontId="0" fillId="5" borderId="1" xfId="5" applyNumberFormat="1" applyFont="1" applyFill="1" applyBorder="1" applyAlignment="1">
      <alignment horizontal="right" vertical="center"/>
    </xf>
    <xf numFmtId="0" fontId="2" fillId="4" borderId="1" xfId="3" applyFont="1" applyFill="1" applyBorder="1" applyAlignment="1">
      <alignment horizontal="center" vertical="center"/>
    </xf>
    <xf numFmtId="0" fontId="22" fillId="2" borderId="0" xfId="3" applyFont="1" applyFill="1" applyAlignment="1">
      <alignment horizontal="left" vertical="center" wrapText="1"/>
    </xf>
    <xf numFmtId="0" fontId="19" fillId="5" borderId="1" xfId="3" applyFont="1" applyFill="1" applyBorder="1" applyAlignment="1">
      <alignment horizontal="center" vertical="center"/>
    </xf>
    <xf numFmtId="169" fontId="1" fillId="2" borderId="1" xfId="5" applyNumberFormat="1" applyFont="1" applyFill="1" applyBorder="1" applyAlignment="1">
      <alignment horizontal="center" vertical="center"/>
    </xf>
    <xf numFmtId="10" fontId="1" fillId="2" borderId="1" xfId="7" applyFont="1" applyFill="1" applyBorder="1" applyAlignment="1">
      <alignment horizontal="center" vertical="center"/>
    </xf>
    <xf numFmtId="10" fontId="1" fillId="2" borderId="1" xfId="2" applyNumberFormat="1" applyFont="1" applyFill="1" applyBorder="1" applyAlignment="1">
      <alignment horizontal="center" vertical="center"/>
    </xf>
    <xf numFmtId="10" fontId="1" fillId="2" borderId="1" xfId="4" applyNumberFormat="1" applyFont="1" applyFill="1" applyBorder="1" applyAlignment="1">
      <alignment horizontal="center" vertical="center"/>
    </xf>
    <xf numFmtId="175" fontId="10" fillId="3" borderId="3" xfId="3" applyNumberFormat="1" applyFont="1" applyFill="1" applyBorder="1" applyAlignment="1">
      <alignment horizontal="right" vertical="center"/>
    </xf>
    <xf numFmtId="0" fontId="1" fillId="6" borderId="1" xfId="3" applyFill="1" applyBorder="1" applyAlignment="1">
      <alignment horizontal="left" vertical="center" wrapText="1"/>
    </xf>
    <xf numFmtId="0" fontId="19" fillId="6" borderId="1" xfId="3" applyFont="1" applyFill="1" applyBorder="1" applyAlignment="1">
      <alignment horizontal="center" vertical="center"/>
    </xf>
    <xf numFmtId="166" fontId="10" fillId="3" borderId="2" xfId="3" applyNumberFormat="1" applyFont="1" applyFill="1" applyBorder="1" applyAlignment="1">
      <alignment horizontal="center" vertical="center"/>
    </xf>
    <xf numFmtId="166" fontId="10" fillId="3" borderId="3" xfId="3" applyNumberFormat="1" applyFont="1" applyFill="1" applyBorder="1" applyAlignment="1">
      <alignment horizontal="center" vertical="center"/>
    </xf>
    <xf numFmtId="166" fontId="10" fillId="3" borderId="4" xfId="3" applyNumberFormat="1" applyFont="1" applyFill="1" applyBorder="1" applyAlignment="1">
      <alignment horizontal="center" vertical="center"/>
    </xf>
    <xf numFmtId="167" fontId="1" fillId="2" borderId="0" xfId="3" applyNumberFormat="1" applyFill="1" applyAlignment="1">
      <alignment horizontal="center"/>
    </xf>
    <xf numFmtId="166" fontId="4" fillId="2" borderId="0" xfId="3" applyNumberFormat="1" applyFont="1" applyFill="1" applyAlignment="1">
      <alignment horizontal="right"/>
    </xf>
    <xf numFmtId="169" fontId="1" fillId="6" borderId="1" xfId="5" applyNumberFormat="1" applyFont="1" applyFill="1" applyBorder="1" applyAlignment="1">
      <alignment horizontal="center" vertical="center"/>
    </xf>
    <xf numFmtId="175" fontId="0" fillId="6" borderId="1" xfId="5" applyNumberFormat="1" applyFont="1" applyFill="1" applyBorder="1" applyAlignment="1">
      <alignment horizontal="right" vertical="center"/>
    </xf>
    <xf numFmtId="175" fontId="0" fillId="0" borderId="1" xfId="5" applyNumberFormat="1" applyFont="1" applyBorder="1" applyAlignment="1">
      <alignment horizontal="right" vertical="center"/>
    </xf>
    <xf numFmtId="174" fontId="1" fillId="2" borderId="0" xfId="2" applyNumberFormat="1" applyFill="1" applyAlignment="1">
      <alignment horizontal="center"/>
    </xf>
    <xf numFmtId="0" fontId="1" fillId="2" borderId="1" xfId="3" applyFill="1" applyBorder="1"/>
    <xf numFmtId="0" fontId="1" fillId="0" borderId="1" xfId="3" applyBorder="1" applyAlignment="1">
      <alignment horizontal="right" vertical="center"/>
    </xf>
    <xf numFmtId="176" fontId="1" fillId="2" borderId="1" xfId="1" applyNumberFormat="1" applyFont="1" applyFill="1" applyBorder="1" applyAlignment="1">
      <alignment horizontal="center" vertical="center"/>
    </xf>
    <xf numFmtId="176" fontId="1" fillId="6" borderId="1" xfId="1" applyNumberFormat="1" applyFont="1" applyFill="1" applyBorder="1" applyAlignment="1">
      <alignment horizontal="center" vertical="center"/>
    </xf>
    <xf numFmtId="177" fontId="0" fillId="0" borderId="1" xfId="5" applyNumberFormat="1" applyFont="1" applyBorder="1" applyAlignment="1">
      <alignment horizontal="right" vertical="center"/>
    </xf>
    <xf numFmtId="10" fontId="1" fillId="2" borderId="0" xfId="2" applyNumberFormat="1" applyFill="1" applyAlignment="1">
      <alignment horizontal="center" vertical="center"/>
    </xf>
    <xf numFmtId="175" fontId="1" fillId="2" borderId="0" xfId="3" applyNumberFormat="1" applyFill="1"/>
    <xf numFmtId="9" fontId="1" fillId="2" borderId="0" xfId="2" applyFill="1" applyAlignment="1">
      <alignment horizontal="center"/>
    </xf>
    <xf numFmtId="10" fontId="10" fillId="3" borderId="4" xfId="2" applyNumberFormat="1" applyFont="1" applyFill="1" applyBorder="1" applyAlignment="1">
      <alignment horizontal="right" vertical="center"/>
    </xf>
    <xf numFmtId="164" fontId="1" fillId="2" borderId="0" xfId="1" applyFill="1"/>
    <xf numFmtId="0" fontId="24" fillId="0" borderId="1" xfId="0" applyFont="1" applyBorder="1" applyAlignment="1">
      <alignment horizontal="left" vertical="center" indent="1"/>
    </xf>
    <xf numFmtId="0" fontId="22" fillId="2" borderId="6" xfId="3" applyFont="1" applyFill="1" applyBorder="1" applyAlignment="1">
      <alignment vertical="center" wrapText="1"/>
    </xf>
    <xf numFmtId="166" fontId="0" fillId="0" borderId="1" xfId="5" applyNumberFormat="1" applyFont="1" applyFill="1" applyBorder="1" applyAlignment="1">
      <alignment horizontal="right" vertical="center" indent="2"/>
    </xf>
    <xf numFmtId="0" fontId="13" fillId="2" borderId="5" xfId="3" applyFont="1" applyFill="1" applyBorder="1" applyAlignment="1">
      <alignment horizontal="left" vertical="top" wrapText="1"/>
    </xf>
    <xf numFmtId="0" fontId="13" fillId="2" borderId="6" xfId="3" applyFont="1" applyFill="1" applyBorder="1" applyAlignment="1">
      <alignment horizontal="left" vertical="top" wrapText="1"/>
    </xf>
    <xf numFmtId="0" fontId="13" fillId="2" borderId="7" xfId="3" applyFont="1" applyFill="1" applyBorder="1" applyAlignment="1">
      <alignment horizontal="left" vertical="top" wrapText="1"/>
    </xf>
    <xf numFmtId="0" fontId="13" fillId="2" borderId="8" xfId="3" applyFont="1" applyFill="1" applyBorder="1" applyAlignment="1">
      <alignment horizontal="left" vertical="top" wrapText="1"/>
    </xf>
    <xf numFmtId="0" fontId="13" fillId="2" borderId="0" xfId="3" applyFont="1" applyFill="1" applyAlignment="1">
      <alignment horizontal="left" vertical="top" wrapText="1"/>
    </xf>
    <xf numFmtId="0" fontId="13" fillId="2" borderId="9" xfId="3" applyFont="1" applyFill="1" applyBorder="1" applyAlignment="1">
      <alignment horizontal="left" vertical="top" wrapText="1"/>
    </xf>
    <xf numFmtId="0" fontId="13" fillId="2" borderId="10" xfId="3" applyFont="1" applyFill="1" applyBorder="1" applyAlignment="1">
      <alignment horizontal="left" vertical="top" wrapText="1"/>
    </xf>
    <xf numFmtId="0" fontId="13" fillId="2" borderId="11" xfId="3" applyFont="1" applyFill="1" applyBorder="1" applyAlignment="1">
      <alignment horizontal="left" vertical="top" wrapText="1"/>
    </xf>
    <xf numFmtId="0" fontId="13" fillId="2" borderId="12" xfId="3" applyFont="1" applyFill="1" applyBorder="1" applyAlignment="1">
      <alignment horizontal="left" vertical="top" wrapText="1"/>
    </xf>
    <xf numFmtId="0" fontId="1" fillId="0" borderId="1" xfId="3" applyBorder="1" applyAlignment="1">
      <alignment horizontal="left" vertical="center" indent="1"/>
    </xf>
    <xf numFmtId="0" fontId="10" fillId="4" borderId="1" xfId="3" applyFont="1" applyFill="1" applyBorder="1" applyAlignment="1">
      <alignment horizontal="left" vertical="center" indent="1"/>
    </xf>
    <xf numFmtId="0" fontId="14" fillId="4" borderId="1" xfId="3" applyFont="1" applyFill="1" applyBorder="1" applyAlignment="1">
      <alignment horizontal="left" vertical="center" inden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10" fillId="3" borderId="2" xfId="3" applyFont="1" applyFill="1" applyBorder="1" applyAlignment="1">
      <alignment horizontal="left" vertical="center" wrapText="1" indent="1"/>
    </xf>
    <xf numFmtId="0" fontId="11" fillId="3" borderId="3" xfId="3" applyFont="1" applyFill="1" applyBorder="1" applyAlignment="1">
      <alignment horizontal="left" vertical="center" wrapText="1" indent="1"/>
    </xf>
    <xf numFmtId="0" fontId="1" fillId="0" borderId="2" xfId="3" applyBorder="1" applyAlignment="1">
      <alignment horizontal="left" vertical="center" indent="1"/>
    </xf>
    <xf numFmtId="0" fontId="1" fillId="0" borderId="4" xfId="3" applyBorder="1" applyAlignment="1">
      <alignment horizontal="left" vertical="center" indent="1"/>
    </xf>
    <xf numFmtId="0" fontId="13" fillId="2" borderId="2" xfId="3" applyFont="1" applyFill="1" applyBorder="1" applyAlignment="1">
      <alignment horizontal="left" vertical="center" wrapText="1"/>
    </xf>
    <xf numFmtId="0" fontId="13" fillId="2" borderId="3" xfId="3" applyFont="1" applyFill="1" applyBorder="1" applyAlignment="1">
      <alignment horizontal="left" vertical="center" wrapText="1"/>
    </xf>
    <xf numFmtId="0" fontId="13" fillId="2" borderId="4" xfId="3" applyFont="1" applyFill="1" applyBorder="1" applyAlignment="1">
      <alignment horizontal="left" vertical="center" wrapText="1"/>
    </xf>
    <xf numFmtId="0" fontId="13" fillId="2" borderId="5" xfId="3" applyFont="1" applyFill="1" applyBorder="1" applyAlignment="1">
      <alignment horizontal="left" vertical="center" wrapText="1"/>
    </xf>
    <xf numFmtId="0" fontId="13" fillId="2" borderId="6" xfId="3" applyFont="1" applyFill="1" applyBorder="1" applyAlignment="1">
      <alignment horizontal="left" vertical="center" wrapText="1"/>
    </xf>
    <xf numFmtId="0" fontId="13" fillId="2" borderId="7" xfId="3" applyFont="1" applyFill="1" applyBorder="1" applyAlignment="1">
      <alignment horizontal="left" vertical="center" wrapText="1"/>
    </xf>
    <xf numFmtId="0" fontId="13" fillId="2" borderId="10" xfId="3" applyFont="1" applyFill="1" applyBorder="1" applyAlignment="1">
      <alignment horizontal="left" vertical="center" wrapText="1"/>
    </xf>
    <xf numFmtId="0" fontId="13" fillId="2" borderId="11" xfId="3" applyFont="1" applyFill="1" applyBorder="1" applyAlignment="1">
      <alignment horizontal="left" vertical="center" wrapText="1"/>
    </xf>
    <xf numFmtId="0" fontId="13" fillId="2" borderId="12" xfId="3" applyFont="1" applyFill="1" applyBorder="1" applyAlignment="1">
      <alignment horizontal="left" vertical="center" wrapText="1"/>
    </xf>
    <xf numFmtId="0" fontId="2" fillId="4" borderId="2" xfId="3" applyFont="1" applyFill="1" applyBorder="1" applyAlignment="1">
      <alignment horizontal="left" vertical="center" indent="1"/>
    </xf>
    <xf numFmtId="0" fontId="4" fillId="4" borderId="4" xfId="3" applyFont="1" applyFill="1" applyBorder="1" applyAlignment="1">
      <alignment horizontal="left" vertical="center" indent="1"/>
    </xf>
    <xf numFmtId="0" fontId="2" fillId="4" borderId="1" xfId="3" applyFont="1" applyFill="1" applyBorder="1" applyAlignment="1">
      <alignment horizontal="left" vertical="center" indent="1"/>
    </xf>
    <xf numFmtId="0" fontId="4" fillId="4" borderId="1" xfId="3" applyFont="1" applyFill="1" applyBorder="1" applyAlignment="1">
      <alignment horizontal="left" vertical="center" indent="1"/>
    </xf>
    <xf numFmtId="0" fontId="9" fillId="3" borderId="3" xfId="3" applyFont="1" applyFill="1" applyBorder="1" applyAlignment="1">
      <alignment horizontal="left" vertical="center" wrapText="1" indent="1"/>
    </xf>
    <xf numFmtId="0" fontId="22" fillId="2" borderId="2" xfId="3" applyFont="1" applyFill="1" applyBorder="1" applyAlignment="1">
      <alignment horizontal="left" vertical="center" wrapText="1"/>
    </xf>
    <xf numFmtId="0" fontId="22" fillId="2" borderId="3" xfId="3" applyFont="1" applyFill="1" applyBorder="1" applyAlignment="1">
      <alignment horizontal="left" vertical="center" wrapText="1"/>
    </xf>
    <xf numFmtId="0" fontId="22" fillId="2" borderId="4" xfId="3" applyFont="1" applyFill="1" applyBorder="1" applyAlignment="1">
      <alignment horizontal="left" vertical="center" wrapText="1"/>
    </xf>
    <xf numFmtId="0" fontId="10" fillId="3" borderId="3" xfId="3" applyFont="1" applyFill="1" applyBorder="1" applyAlignment="1">
      <alignment horizontal="left" vertical="center" wrapText="1" indent="1"/>
    </xf>
    <xf numFmtId="0" fontId="13" fillId="2" borderId="5" xfId="3" applyFont="1" applyFill="1" applyBorder="1" applyAlignment="1">
      <alignment horizontal="center" vertical="center" wrapText="1"/>
    </xf>
    <xf numFmtId="0" fontId="13" fillId="2" borderId="6" xfId="3" applyFont="1" applyFill="1" applyBorder="1" applyAlignment="1">
      <alignment horizontal="center" vertical="center" wrapText="1"/>
    </xf>
    <xf numFmtId="0" fontId="13" fillId="2" borderId="7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3" fillId="2" borderId="8" xfId="3" applyFont="1" applyFill="1" applyBorder="1" applyAlignment="1">
      <alignment horizontal="left" vertical="center" wrapText="1"/>
    </xf>
    <xf numFmtId="0" fontId="13" fillId="2" borderId="0" xfId="3" applyFont="1" applyFill="1" applyAlignment="1">
      <alignment horizontal="left" vertical="center" wrapText="1"/>
    </xf>
    <xf numFmtId="0" fontId="13" fillId="2" borderId="9" xfId="3" applyFont="1" applyFill="1" applyBorder="1" applyAlignment="1">
      <alignment horizontal="left" vertical="center" wrapText="1"/>
    </xf>
  </cellXfs>
  <cellStyles count="8">
    <cellStyle name="Comma" xfId="1" builtinId="3"/>
    <cellStyle name="Comma 2 10" xfId="6" xr:uid="{4F0E584B-F664-4C6C-8DF8-290334CD3CB6}"/>
    <cellStyle name="Comma 28 4" xfId="5" xr:uid="{2FDB813A-0E2E-4EC3-A2D7-2F747C4178CC}"/>
    <cellStyle name="Normal" xfId="0" builtinId="0"/>
    <cellStyle name="Normal 29 3" xfId="3" xr:uid="{89C84B33-7A36-49FF-BF18-8868139BFB92}"/>
    <cellStyle name="Percent" xfId="2" builtinId="5"/>
    <cellStyle name="Percent 16 3" xfId="4" xr:uid="{4D376596-6F8A-46C5-9C31-06144C7D64F6}"/>
    <cellStyle name="Percent 24" xfId="7" xr:uid="{855FDFBB-7D0B-4A25-8D12-25F8CD8436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DFB59-0947-4A31-A1D6-D02FFB5558A1}">
  <sheetPr>
    <tabColor rgb="FFFF4D16"/>
  </sheetPr>
  <dimension ref="A2:AD147"/>
  <sheetViews>
    <sheetView tabSelected="1" zoomScale="40" zoomScaleNormal="40" workbookViewId="0"/>
  </sheetViews>
  <sheetFormatPr defaultColWidth="9" defaultRowHeight="14.5"/>
  <cols>
    <col min="1" max="1" width="15.1796875" style="4" customWidth="1"/>
    <col min="2" max="2" width="7.7265625" style="6" customWidth="1"/>
    <col min="3" max="3" width="6.26953125" style="7" customWidth="1"/>
    <col min="4" max="4" width="94" style="8" bestFit="1" customWidth="1"/>
    <col min="5" max="5" width="15.54296875" style="4" customWidth="1"/>
    <col min="6" max="6" width="16.26953125" style="4" customWidth="1"/>
    <col min="7" max="11" width="15.54296875" style="4" customWidth="1"/>
    <col min="12" max="12" width="7.26953125" style="5" customWidth="1"/>
    <col min="13" max="17" width="15.26953125" style="5" customWidth="1"/>
    <col min="18" max="18" width="7.26953125" style="5" customWidth="1"/>
    <col min="19" max="21" width="15.54296875" style="5" customWidth="1"/>
    <col min="22" max="22" width="18" style="5" bestFit="1" customWidth="1"/>
    <col min="23" max="23" width="15.54296875" style="5" customWidth="1"/>
    <col min="24" max="24" width="13.54296875" style="5" customWidth="1"/>
    <col min="25" max="28" width="20.54296875" style="5" hidden="1" customWidth="1"/>
    <col min="29" max="29" width="70.26953125" style="5" hidden="1" customWidth="1"/>
    <col min="30" max="16384" width="9" style="5"/>
  </cols>
  <sheetData>
    <row r="2" spans="1:29" ht="32.25" customHeight="1">
      <c r="A2" s="1"/>
      <c r="B2" s="1"/>
      <c r="C2" s="2"/>
      <c r="D2" s="3" t="s">
        <v>0</v>
      </c>
      <c r="G2" s="183" t="s">
        <v>1</v>
      </c>
      <c r="H2" s="184"/>
      <c r="I2" s="184"/>
      <c r="J2" s="184"/>
      <c r="K2" s="185"/>
      <c r="M2" s="183" t="s">
        <v>2</v>
      </c>
      <c r="N2" s="184"/>
      <c r="O2" s="184"/>
      <c r="P2" s="184"/>
      <c r="Q2" s="185"/>
      <c r="S2" s="183" t="s">
        <v>3</v>
      </c>
      <c r="T2" s="184"/>
      <c r="U2" s="184"/>
      <c r="V2" s="184"/>
      <c r="W2" s="185"/>
      <c r="Y2" s="183" t="s">
        <v>4</v>
      </c>
      <c r="Z2" s="184"/>
      <c r="AA2" s="184"/>
      <c r="AB2" s="184"/>
      <c r="AC2" s="185"/>
    </row>
    <row r="3" spans="1:29">
      <c r="M3" s="4"/>
      <c r="N3" s="4"/>
      <c r="O3" s="4"/>
      <c r="P3" s="4"/>
      <c r="Q3" s="4"/>
      <c r="S3" s="4"/>
      <c r="T3" s="4"/>
      <c r="U3" s="4"/>
      <c r="V3" s="4"/>
      <c r="W3" s="4"/>
    </row>
    <row r="4" spans="1:29" ht="31">
      <c r="A4" s="9"/>
      <c r="B4" s="9"/>
      <c r="C4" s="10"/>
      <c r="D4" s="11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M4" s="12" t="s">
        <v>8</v>
      </c>
      <c r="N4" s="12" t="s">
        <v>9</v>
      </c>
      <c r="O4" s="12" t="s">
        <v>10</v>
      </c>
      <c r="P4" s="12" t="s">
        <v>11</v>
      </c>
      <c r="Q4" s="12" t="s">
        <v>12</v>
      </c>
      <c r="S4" s="12" t="s">
        <v>8</v>
      </c>
      <c r="T4" s="12" t="s">
        <v>9</v>
      </c>
      <c r="U4" s="12" t="s">
        <v>10</v>
      </c>
      <c r="V4" s="12" t="s">
        <v>11</v>
      </c>
      <c r="W4" s="12" t="s">
        <v>12</v>
      </c>
    </row>
    <row r="5" spans="1:29">
      <c r="M5" s="4"/>
      <c r="N5" s="4"/>
      <c r="O5" s="4"/>
      <c r="P5" s="4"/>
      <c r="Q5" s="4"/>
      <c r="S5" s="4"/>
      <c r="T5" s="4"/>
      <c r="U5" s="4"/>
      <c r="V5" s="4"/>
      <c r="W5" s="4"/>
    </row>
    <row r="6" spans="1:29" ht="31.5" customHeight="1">
      <c r="A6" s="13"/>
      <c r="B6" s="14" t="s">
        <v>13</v>
      </c>
      <c r="C6" s="15"/>
      <c r="D6" s="186" t="s">
        <v>14</v>
      </c>
      <c r="E6" s="187"/>
      <c r="F6" s="16"/>
      <c r="G6" s="16"/>
      <c r="H6" s="16"/>
      <c r="I6" s="16"/>
      <c r="J6" s="16"/>
      <c r="K6" s="17"/>
      <c r="M6" s="18"/>
      <c r="N6" s="16"/>
      <c r="O6" s="16"/>
      <c r="P6" s="16"/>
      <c r="Q6" s="17"/>
      <c r="S6" s="18"/>
      <c r="T6" s="16"/>
      <c r="U6" s="16"/>
      <c r="V6" s="16"/>
      <c r="W6" s="17"/>
      <c r="Y6" s="19"/>
      <c r="Z6" s="19"/>
      <c r="AA6" s="19"/>
      <c r="AB6" s="19"/>
      <c r="AC6" s="19"/>
    </row>
    <row r="7" spans="1:29">
      <c r="M7" s="4"/>
      <c r="N7" s="4"/>
      <c r="O7" s="4"/>
      <c r="P7" s="4"/>
      <c r="Q7" s="4"/>
      <c r="S7" s="4"/>
      <c r="T7" s="4"/>
      <c r="U7" s="4"/>
      <c r="V7" s="4"/>
      <c r="W7" s="4"/>
      <c r="Y7" s="19"/>
      <c r="Z7" s="19"/>
      <c r="AA7" s="19"/>
      <c r="AB7" s="19"/>
      <c r="AC7" s="19"/>
    </row>
    <row r="8" spans="1:29" ht="30.75" customHeight="1">
      <c r="B8" s="20">
        <v>1</v>
      </c>
      <c r="D8" s="21" t="s">
        <v>15</v>
      </c>
      <c r="E8" s="22" t="s">
        <v>16</v>
      </c>
      <c r="F8" s="23" t="s">
        <v>17</v>
      </c>
      <c r="G8" s="24">
        <f>M8</f>
        <v>646.05036003189798</v>
      </c>
      <c r="H8" s="24">
        <f>N8</f>
        <v>921.53103064305981</v>
      </c>
      <c r="I8" s="24">
        <f>O8</f>
        <v>811.90579349013501</v>
      </c>
      <c r="J8" s="24">
        <f>J31</f>
        <v>719.58129693821104</v>
      </c>
      <c r="K8" s="24">
        <f>K31</f>
        <v>813.11194931253488</v>
      </c>
      <c r="L8" s="25"/>
      <c r="M8" s="24">
        <v>646.05036003189798</v>
      </c>
      <c r="N8" s="24">
        <v>921.53103064305981</v>
      </c>
      <c r="O8" s="24">
        <v>811.90579349013501</v>
      </c>
      <c r="P8" s="24">
        <v>719.58653813228295</v>
      </c>
      <c r="Q8" s="24">
        <v>813.12628586023538</v>
      </c>
      <c r="R8" s="26"/>
      <c r="S8" s="24">
        <f>G8-M8</f>
        <v>0</v>
      </c>
      <c r="T8" s="24">
        <f>H8-N8</f>
        <v>0</v>
      </c>
      <c r="U8" s="24">
        <f>I8-O8</f>
        <v>0</v>
      </c>
      <c r="V8" s="24">
        <f>J8-P8</f>
        <v>-5.2411940719139238E-3</v>
      </c>
      <c r="W8" s="24">
        <f>K8-Q8</f>
        <v>-1.4336547700509072E-2</v>
      </c>
      <c r="X8" s="27"/>
      <c r="Y8" s="171"/>
      <c r="Z8" s="172"/>
      <c r="AA8" s="172"/>
      <c r="AB8" s="172"/>
      <c r="AC8" s="173"/>
    </row>
    <row r="9" spans="1:29" ht="19.5" customHeight="1">
      <c r="M9" s="4"/>
      <c r="N9" s="4"/>
      <c r="O9" s="4"/>
      <c r="P9" s="4"/>
      <c r="Q9" s="4"/>
      <c r="S9" s="4"/>
      <c r="T9" s="4"/>
      <c r="U9" s="4"/>
      <c r="V9" s="4"/>
      <c r="W9" s="4"/>
      <c r="Y9" s="174"/>
      <c r="Z9" s="175"/>
      <c r="AA9" s="175"/>
      <c r="AB9" s="175"/>
      <c r="AC9" s="176"/>
    </row>
    <row r="10" spans="1:29" ht="19.5" customHeight="1">
      <c r="B10" s="20">
        <f>B8+1</f>
        <v>2</v>
      </c>
      <c r="D10" s="180" t="s">
        <v>18</v>
      </c>
      <c r="E10" s="180"/>
      <c r="F10" s="29" t="s">
        <v>19</v>
      </c>
      <c r="G10" s="30">
        <f t="shared" ref="G10:I12" si="0">M10</f>
        <v>-3.2267229223778844E-2</v>
      </c>
      <c r="H10" s="30">
        <f t="shared" si="0"/>
        <v>-1.1637113594702871E-2</v>
      </c>
      <c r="I10" s="30">
        <f t="shared" si="0"/>
        <v>6.2137277555203818E-2</v>
      </c>
      <c r="J10" s="30">
        <f>J73</f>
        <v>4.4434396771456608E-2</v>
      </c>
      <c r="K10" s="30">
        <f>K73</f>
        <v>8.513810523447729E-2</v>
      </c>
      <c r="L10" s="31"/>
      <c r="M10" s="30">
        <v>-3.2267229223778844E-2</v>
      </c>
      <c r="N10" s="30">
        <v>-1.1637113594702871E-2</v>
      </c>
      <c r="O10" s="30">
        <v>6.2137277555203818E-2</v>
      </c>
      <c r="P10" s="30">
        <v>3.8618970508871794E-2</v>
      </c>
      <c r="Q10" s="30">
        <v>8.51508883728751E-2</v>
      </c>
      <c r="R10" s="31"/>
      <c r="S10" s="30">
        <f t="shared" ref="S10:W12" si="1">G10-M10</f>
        <v>0</v>
      </c>
      <c r="T10" s="30">
        <f t="shared" si="1"/>
        <v>0</v>
      </c>
      <c r="U10" s="30">
        <f t="shared" si="1"/>
        <v>0</v>
      </c>
      <c r="V10" s="30">
        <f t="shared" si="1"/>
        <v>5.8154262625848135E-3</v>
      </c>
      <c r="W10" s="30">
        <f t="shared" si="1"/>
        <v>-1.2783138397809424E-5</v>
      </c>
      <c r="Y10" s="174"/>
      <c r="Z10" s="175"/>
      <c r="AA10" s="175"/>
      <c r="AB10" s="175"/>
      <c r="AC10" s="176"/>
    </row>
    <row r="11" spans="1:29" ht="19.5" customHeight="1">
      <c r="B11" s="20">
        <f>B10+1</f>
        <v>3</v>
      </c>
      <c r="D11" s="180" t="s">
        <v>20</v>
      </c>
      <c r="E11" s="180"/>
      <c r="F11" s="29" t="s">
        <v>19</v>
      </c>
      <c r="G11" s="30">
        <f t="shared" si="0"/>
        <v>1.6145746003598918</v>
      </c>
      <c r="H11" s="30">
        <f t="shared" si="0"/>
        <v>0.614487197998699</v>
      </c>
      <c r="I11" s="30">
        <f t="shared" si="0"/>
        <v>-0.42460598973085872</v>
      </c>
      <c r="J11" s="30">
        <f>J61</f>
        <v>-0.17619535752866344</v>
      </c>
      <c r="K11" s="30">
        <f>K61</f>
        <v>0.89424365739855105</v>
      </c>
      <c r="L11" s="31"/>
      <c r="M11" s="30">
        <v>1.6145746003598918</v>
      </c>
      <c r="N11" s="30">
        <v>0.614487197998699</v>
      </c>
      <c r="O11" s="30">
        <v>-0.42460598973085872</v>
      </c>
      <c r="P11" s="30">
        <v>-0.17619535752866344</v>
      </c>
      <c r="Q11" s="30">
        <v>0.89424365739855105</v>
      </c>
      <c r="R11" s="31"/>
      <c r="S11" s="30">
        <f t="shared" si="1"/>
        <v>0</v>
      </c>
      <c r="T11" s="30">
        <f t="shared" si="1"/>
        <v>0</v>
      </c>
      <c r="U11" s="30">
        <f t="shared" si="1"/>
        <v>0</v>
      </c>
      <c r="V11" s="30">
        <f t="shared" si="1"/>
        <v>0</v>
      </c>
      <c r="W11" s="30">
        <f t="shared" si="1"/>
        <v>0</v>
      </c>
      <c r="Y11" s="174"/>
      <c r="Z11" s="175"/>
      <c r="AA11" s="175"/>
      <c r="AB11" s="175"/>
      <c r="AC11" s="176"/>
    </row>
    <row r="12" spans="1:29" s="27" customFormat="1" ht="30.75" customHeight="1">
      <c r="A12" s="32"/>
      <c r="B12" s="20">
        <f>B11+1</f>
        <v>4</v>
      </c>
      <c r="C12" s="33"/>
      <c r="D12" s="181" t="s">
        <v>21</v>
      </c>
      <c r="E12" s="182"/>
      <c r="F12" s="23" t="s">
        <v>19</v>
      </c>
      <c r="G12" s="34">
        <f t="shared" si="0"/>
        <v>1.3091512064327793E-2</v>
      </c>
      <c r="H12" s="34">
        <f t="shared" si="0"/>
        <v>0.42640742526257602</v>
      </c>
      <c r="I12" s="34">
        <f t="shared" si="0"/>
        <v>-0.11895989772197524</v>
      </c>
      <c r="J12" s="34">
        <f>(J8/I8)-1</f>
        <v>-0.11371331168244181</v>
      </c>
      <c r="K12" s="34">
        <f>(K8/J8)-1</f>
        <v>0.12997927096256245</v>
      </c>
      <c r="L12" s="35"/>
      <c r="M12" s="34">
        <v>1.3091512064327793E-2</v>
      </c>
      <c r="N12" s="34">
        <v>0.42640742526257602</v>
      </c>
      <c r="O12" s="34">
        <v>-0.11895989772197524</v>
      </c>
      <c r="P12" s="34">
        <v>-0.11370685626099519</v>
      </c>
      <c r="Q12" s="34">
        <v>0.12999096393706688</v>
      </c>
      <c r="R12" s="35"/>
      <c r="S12" s="34">
        <f t="shared" si="1"/>
        <v>0</v>
      </c>
      <c r="T12" s="34">
        <f t="shared" si="1"/>
        <v>0</v>
      </c>
      <c r="U12" s="34">
        <f t="shared" si="1"/>
        <v>0</v>
      </c>
      <c r="V12" s="34">
        <f t="shared" si="1"/>
        <v>-6.4554214466161497E-6</v>
      </c>
      <c r="W12" s="34">
        <f t="shared" si="1"/>
        <v>-1.1692974504429188E-5</v>
      </c>
      <c r="Y12" s="177"/>
      <c r="Z12" s="178"/>
      <c r="AA12" s="178"/>
      <c r="AB12" s="178"/>
      <c r="AC12" s="179"/>
    </row>
    <row r="13" spans="1:29" ht="19.5" hidden="1" customHeight="1">
      <c r="M13" s="4"/>
      <c r="N13" s="4"/>
      <c r="O13" s="4"/>
      <c r="P13" s="4"/>
      <c r="Q13" s="4"/>
      <c r="S13" s="4"/>
      <c r="T13" s="4"/>
      <c r="U13" s="4"/>
      <c r="V13" s="4"/>
      <c r="W13" s="4"/>
      <c r="Y13" s="36"/>
      <c r="Z13" s="36"/>
      <c r="AA13" s="36"/>
      <c r="AB13" s="36"/>
      <c r="AC13" s="36"/>
    </row>
    <row r="14" spans="1:29" ht="19.5" customHeight="1">
      <c r="M14" s="4"/>
      <c r="N14" s="4"/>
      <c r="O14" s="4"/>
      <c r="P14" s="4"/>
      <c r="Q14" s="4"/>
      <c r="S14" s="4"/>
      <c r="T14" s="4"/>
      <c r="U14" s="4"/>
      <c r="V14" s="4"/>
      <c r="W14" s="4"/>
      <c r="Y14" s="36"/>
      <c r="Z14" s="36"/>
      <c r="AA14" s="36"/>
      <c r="AB14" s="36"/>
      <c r="AC14" s="36"/>
    </row>
    <row r="15" spans="1:29" ht="31.5" customHeight="1">
      <c r="A15" s="13"/>
      <c r="C15" s="15"/>
      <c r="D15" s="186" t="s">
        <v>22</v>
      </c>
      <c r="E15" s="187"/>
      <c r="F15" s="16"/>
      <c r="G15" s="16"/>
      <c r="H15" s="16"/>
      <c r="I15" s="16"/>
      <c r="J15" s="16"/>
      <c r="K15" s="17"/>
      <c r="M15" s="18"/>
      <c r="N15" s="16"/>
      <c r="O15" s="16"/>
      <c r="P15" s="16"/>
      <c r="Q15" s="17"/>
      <c r="S15" s="18"/>
      <c r="T15" s="16"/>
      <c r="U15" s="16"/>
      <c r="V15" s="16"/>
      <c r="W15" s="17"/>
      <c r="Y15" s="36"/>
      <c r="Z15" s="36"/>
      <c r="AA15" s="36"/>
      <c r="AB15" s="36"/>
      <c r="AC15" s="36"/>
    </row>
    <row r="16" spans="1:29" ht="19.5" customHeight="1">
      <c r="G16" s="37"/>
      <c r="H16" s="38"/>
      <c r="M16" s="4"/>
      <c r="N16" s="4"/>
      <c r="O16" s="4"/>
      <c r="P16" s="4"/>
      <c r="Q16" s="4"/>
      <c r="S16" s="4"/>
      <c r="T16" s="4"/>
      <c r="U16" s="4"/>
      <c r="V16" s="4"/>
      <c r="W16" s="4"/>
      <c r="Y16" s="36"/>
      <c r="Z16" s="36"/>
      <c r="AA16" s="36"/>
      <c r="AB16" s="36"/>
      <c r="AC16" s="36"/>
    </row>
    <row r="17" spans="1:29" ht="19.5" customHeight="1">
      <c r="B17" s="20">
        <f>B12+1</f>
        <v>5</v>
      </c>
      <c r="D17" s="28" t="s">
        <v>23</v>
      </c>
      <c r="E17" s="29"/>
      <c r="F17" s="29" t="s">
        <v>24</v>
      </c>
      <c r="G17" s="39">
        <f t="shared" ref="G17:I22" si="2">M17</f>
        <v>594.72374514732917</v>
      </c>
      <c r="H17" s="39">
        <f t="shared" si="2"/>
        <v>747.84568537980147</v>
      </c>
      <c r="I17" s="39">
        <f>O17</f>
        <v>649.21877773156768</v>
      </c>
      <c r="J17" s="39">
        <v>591.10076606273526</v>
      </c>
      <c r="K17" s="39">
        <v>601.20083402418209</v>
      </c>
      <c r="L17" s="40"/>
      <c r="M17" s="39">
        <v>594.72374514732917</v>
      </c>
      <c r="N17" s="39">
        <v>747.84568537980147</v>
      </c>
      <c r="O17" s="39">
        <v>649.21877773156768</v>
      </c>
      <c r="P17" s="39">
        <v>591.10179613532614</v>
      </c>
      <c r="Q17" s="39">
        <v>601.20363695837113</v>
      </c>
      <c r="R17" s="41"/>
      <c r="S17" s="39">
        <f t="shared" ref="S17:W22" si="3">G17-M17</f>
        <v>0</v>
      </c>
      <c r="T17" s="39">
        <f t="shared" si="3"/>
        <v>0</v>
      </c>
      <c r="U17" s="39">
        <f t="shared" si="3"/>
        <v>0</v>
      </c>
      <c r="V17" s="39">
        <f>J17-P17</f>
        <v>-1.0300725908791719E-3</v>
      </c>
      <c r="W17" s="39">
        <f t="shared" si="3"/>
        <v>-2.8029341890487558E-3</v>
      </c>
      <c r="Y17" s="171"/>
      <c r="Z17" s="172"/>
      <c r="AA17" s="172"/>
      <c r="AB17" s="172"/>
      <c r="AC17" s="173"/>
    </row>
    <row r="18" spans="1:29" ht="19.5" customHeight="1">
      <c r="B18" s="20">
        <f>B17+1</f>
        <v>6</v>
      </c>
      <c r="D18" s="28" t="s">
        <v>25</v>
      </c>
      <c r="E18" s="29" t="s">
        <v>26</v>
      </c>
      <c r="F18" s="29" t="s">
        <v>24</v>
      </c>
      <c r="G18" s="39">
        <f t="shared" si="2"/>
        <v>0</v>
      </c>
      <c r="H18" s="39">
        <f t="shared" si="2"/>
        <v>0.61</v>
      </c>
      <c r="I18" s="39">
        <f t="shared" si="2"/>
        <v>2.4733199643493751</v>
      </c>
      <c r="J18" s="39">
        <v>3.1206006719908239</v>
      </c>
      <c r="K18" s="39">
        <v>3.222382653236306</v>
      </c>
      <c r="L18" s="40"/>
      <c r="M18" s="39">
        <v>0</v>
      </c>
      <c r="N18" s="39">
        <v>0.61</v>
      </c>
      <c r="O18" s="39">
        <v>2.4733199643493751</v>
      </c>
      <c r="P18" s="39">
        <v>3.1236275205574233</v>
      </c>
      <c r="Q18" s="39">
        <v>3.230490265655463</v>
      </c>
      <c r="R18" s="41"/>
      <c r="S18" s="39">
        <f t="shared" si="3"/>
        <v>0</v>
      </c>
      <c r="T18" s="39">
        <f t="shared" si="3"/>
        <v>0</v>
      </c>
      <c r="U18" s="39">
        <f t="shared" si="3"/>
        <v>0</v>
      </c>
      <c r="V18" s="39">
        <f t="shared" si="3"/>
        <v>-3.0268485665994049E-3</v>
      </c>
      <c r="W18" s="39">
        <f t="shared" si="3"/>
        <v>-8.1076124191570287E-3</v>
      </c>
      <c r="Y18" s="174"/>
      <c r="Z18" s="175"/>
      <c r="AA18" s="175"/>
      <c r="AB18" s="175"/>
      <c r="AC18" s="176"/>
    </row>
    <row r="19" spans="1:29" ht="19.5" customHeight="1">
      <c r="B19" s="20">
        <f>B18+1</f>
        <v>7</v>
      </c>
      <c r="D19" s="28" t="s">
        <v>27</v>
      </c>
      <c r="E19" s="29" t="s">
        <v>28</v>
      </c>
      <c r="F19" s="29" t="s">
        <v>24</v>
      </c>
      <c r="G19" s="39">
        <f t="shared" si="2"/>
        <v>3.6510479549499562E-2</v>
      </c>
      <c r="H19" s="39">
        <f t="shared" si="2"/>
        <v>0.23941679646380071</v>
      </c>
      <c r="I19" s="39">
        <f t="shared" si="2"/>
        <v>0.23941679646380071</v>
      </c>
      <c r="J19" s="39">
        <v>0.23941679646380071</v>
      </c>
      <c r="K19" s="39">
        <v>0.23941679646380071</v>
      </c>
      <c r="L19" s="40"/>
      <c r="M19" s="39">
        <v>3.6510479549499562E-2</v>
      </c>
      <c r="N19" s="39">
        <v>0.23941679646380071</v>
      </c>
      <c r="O19" s="39">
        <v>0.23941679646380071</v>
      </c>
      <c r="P19" s="39">
        <v>0.23941679646380071</v>
      </c>
      <c r="Q19" s="39">
        <v>0.23941679646380071</v>
      </c>
      <c r="R19" s="41"/>
      <c r="S19" s="39">
        <f t="shared" si="3"/>
        <v>0</v>
      </c>
      <c r="T19" s="39">
        <f t="shared" si="3"/>
        <v>0</v>
      </c>
      <c r="U19" s="39">
        <f t="shared" si="3"/>
        <v>0</v>
      </c>
      <c r="V19" s="39">
        <f t="shared" si="3"/>
        <v>0</v>
      </c>
      <c r="W19" s="39">
        <f t="shared" si="3"/>
        <v>0</v>
      </c>
      <c r="Y19" s="174"/>
      <c r="Z19" s="175"/>
      <c r="AA19" s="175"/>
      <c r="AB19" s="175"/>
      <c r="AC19" s="176"/>
    </row>
    <row r="20" spans="1:29" ht="19.5" customHeight="1">
      <c r="B20" s="20">
        <f>B19+1</f>
        <v>8</v>
      </c>
      <c r="D20" s="28" t="s">
        <v>29</v>
      </c>
      <c r="E20" s="29" t="s">
        <v>30</v>
      </c>
      <c r="F20" s="29" t="s">
        <v>24</v>
      </c>
      <c r="G20" s="39">
        <f t="shared" si="2"/>
        <v>5.473973231632419</v>
      </c>
      <c r="H20" s="39">
        <f t="shared" si="2"/>
        <v>4.6851843405296876</v>
      </c>
      <c r="I20" s="39">
        <f t="shared" si="2"/>
        <v>5.2264229824790718</v>
      </c>
      <c r="J20" s="39">
        <v>14.404079345807942</v>
      </c>
      <c r="K20" s="39">
        <v>14.539815066341761</v>
      </c>
      <c r="L20" s="40"/>
      <c r="M20" s="39">
        <v>5.473973231632419</v>
      </c>
      <c r="N20" s="39">
        <v>4.6851843405296876</v>
      </c>
      <c r="O20" s="39">
        <v>5.2264229824790718</v>
      </c>
      <c r="P20" s="39">
        <v>14.404079345807942</v>
      </c>
      <c r="Q20" s="39">
        <v>14.539815066341761</v>
      </c>
      <c r="R20" s="41"/>
      <c r="S20" s="39">
        <f t="shared" si="3"/>
        <v>0</v>
      </c>
      <c r="T20" s="39">
        <f t="shared" si="3"/>
        <v>0</v>
      </c>
      <c r="U20" s="39">
        <f t="shared" si="3"/>
        <v>0</v>
      </c>
      <c r="V20" s="39">
        <f t="shared" si="3"/>
        <v>0</v>
      </c>
      <c r="W20" s="39">
        <f t="shared" si="3"/>
        <v>0</v>
      </c>
      <c r="Y20" s="174"/>
      <c r="Z20" s="175"/>
      <c r="AA20" s="175"/>
      <c r="AB20" s="175"/>
      <c r="AC20" s="176"/>
    </row>
    <row r="21" spans="1:29" ht="19.5" customHeight="1">
      <c r="B21" s="20">
        <f>B20+1</f>
        <v>9</v>
      </c>
      <c r="D21" s="28" t="s">
        <v>31</v>
      </c>
      <c r="E21" s="29" t="s">
        <v>32</v>
      </c>
      <c r="F21" s="29" t="s">
        <v>24</v>
      </c>
      <c r="G21" s="39">
        <f t="shared" si="2"/>
        <v>0</v>
      </c>
      <c r="H21" s="39">
        <f t="shared" si="2"/>
        <v>0</v>
      </c>
      <c r="I21" s="39">
        <f t="shared" si="2"/>
        <v>0</v>
      </c>
      <c r="J21" s="39">
        <v>0</v>
      </c>
      <c r="K21" s="39">
        <v>0</v>
      </c>
      <c r="L21" s="40"/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41"/>
      <c r="S21" s="39">
        <f t="shared" si="3"/>
        <v>0</v>
      </c>
      <c r="T21" s="39">
        <f t="shared" si="3"/>
        <v>0</v>
      </c>
      <c r="U21" s="39">
        <f t="shared" si="3"/>
        <v>0</v>
      </c>
      <c r="V21" s="39">
        <f t="shared" si="3"/>
        <v>0</v>
      </c>
      <c r="W21" s="39">
        <f t="shared" si="3"/>
        <v>0</v>
      </c>
      <c r="Y21" s="174"/>
      <c r="Z21" s="175"/>
      <c r="AA21" s="175"/>
      <c r="AB21" s="175"/>
      <c r="AC21" s="176"/>
    </row>
    <row r="22" spans="1:29" s="27" customFormat="1" ht="29.25" customHeight="1">
      <c r="A22" s="42"/>
      <c r="B22" s="20">
        <f>B21+1</f>
        <v>10</v>
      </c>
      <c r="C22" s="43"/>
      <c r="D22" s="21" t="s">
        <v>33</v>
      </c>
      <c r="E22" s="44" t="s">
        <v>34</v>
      </c>
      <c r="F22" s="45" t="s">
        <v>24</v>
      </c>
      <c r="G22" s="46">
        <f t="shared" si="2"/>
        <v>600.23422885851107</v>
      </c>
      <c r="H22" s="46">
        <f t="shared" si="2"/>
        <v>753.38028651679497</v>
      </c>
      <c r="I22" s="46">
        <f t="shared" si="2"/>
        <v>657.15793747485998</v>
      </c>
      <c r="J22" s="46">
        <f>SUM(J17:J21)</f>
        <v>608.8648628769979</v>
      </c>
      <c r="K22" s="46">
        <f>SUM(K17:K21)</f>
        <v>619.20244854022405</v>
      </c>
      <c r="L22" s="25"/>
      <c r="M22" s="46">
        <v>600.23422885851107</v>
      </c>
      <c r="N22" s="46">
        <v>753.38028651679497</v>
      </c>
      <c r="O22" s="46">
        <v>657.15793747485998</v>
      </c>
      <c r="P22" s="46">
        <v>608.86891979815539</v>
      </c>
      <c r="Q22" s="46">
        <v>619.21335908683227</v>
      </c>
      <c r="R22" s="26"/>
      <c r="S22" s="46">
        <f t="shared" si="3"/>
        <v>0</v>
      </c>
      <c r="T22" s="46">
        <f t="shared" si="3"/>
        <v>0</v>
      </c>
      <c r="U22" s="46">
        <f t="shared" si="3"/>
        <v>0</v>
      </c>
      <c r="V22" s="46">
        <f t="shared" si="3"/>
        <v>-4.0569211574847941E-3</v>
      </c>
      <c r="W22" s="46">
        <f t="shared" si="3"/>
        <v>-1.0910546608215554E-2</v>
      </c>
      <c r="Y22" s="177"/>
      <c r="Z22" s="178"/>
      <c r="AA22" s="178"/>
      <c r="AB22" s="178"/>
      <c r="AC22" s="179"/>
    </row>
    <row r="23" spans="1:29" s="27" customFormat="1" ht="12.75" customHeight="1">
      <c r="A23" s="42"/>
      <c r="B23" s="47"/>
      <c r="C23" s="43"/>
      <c r="D23" s="48"/>
      <c r="E23" s="49"/>
      <c r="F23" s="50"/>
      <c r="G23" s="51"/>
      <c r="H23" s="51"/>
      <c r="I23" s="51"/>
      <c r="J23" s="51"/>
      <c r="K23" s="51"/>
      <c r="L23" s="52"/>
      <c r="M23" s="51"/>
      <c r="N23" s="51"/>
      <c r="O23" s="51"/>
      <c r="P23" s="51"/>
      <c r="Q23" s="51"/>
      <c r="R23" s="26"/>
      <c r="S23" s="51"/>
      <c r="T23" s="51"/>
      <c r="U23" s="51"/>
      <c r="V23" s="51"/>
      <c r="W23" s="51"/>
      <c r="Y23" s="53"/>
      <c r="Z23" s="53"/>
      <c r="AA23" s="53"/>
      <c r="AB23" s="53"/>
      <c r="AC23" s="53"/>
    </row>
    <row r="24" spans="1:29" s="61" customFormat="1" ht="19.5" customHeight="1">
      <c r="A24" s="54"/>
      <c r="B24" s="20">
        <f>B22+1</f>
        <v>11</v>
      </c>
      <c r="C24" s="55"/>
      <c r="D24" s="56" t="s">
        <v>35</v>
      </c>
      <c r="E24" s="57" t="s">
        <v>36</v>
      </c>
      <c r="F24" s="58"/>
      <c r="G24" s="59">
        <f t="shared" ref="G24:I26" si="4">M24</f>
        <v>1.0525261314284649</v>
      </c>
      <c r="H24" s="59">
        <f t="shared" si="4"/>
        <v>1.118876650760557</v>
      </c>
      <c r="I24" s="59">
        <f t="shared" si="4"/>
        <v>1.2411966917132644</v>
      </c>
      <c r="J24" s="59">
        <v>1.2919142050524253</v>
      </c>
      <c r="K24" s="59">
        <v>1.3140081991417569</v>
      </c>
      <c r="L24" s="60"/>
      <c r="M24" s="59">
        <v>1.0525261314284649</v>
      </c>
      <c r="N24" s="59">
        <v>1.118876650760557</v>
      </c>
      <c r="O24" s="59">
        <v>1.2411966917132644</v>
      </c>
      <c r="P24" s="59">
        <v>1.2919142050524253</v>
      </c>
      <c r="Q24" s="59">
        <v>1.3140081991417569</v>
      </c>
      <c r="S24" s="62">
        <f t="shared" ref="S24:W26" si="5">G24-M24</f>
        <v>0</v>
      </c>
      <c r="T24" s="62">
        <f t="shared" si="5"/>
        <v>0</v>
      </c>
      <c r="U24" s="62">
        <f t="shared" si="5"/>
        <v>0</v>
      </c>
      <c r="V24" s="62">
        <f t="shared" si="5"/>
        <v>0</v>
      </c>
      <c r="W24" s="62">
        <f t="shared" si="5"/>
        <v>0</v>
      </c>
      <c r="Y24" s="193"/>
      <c r="Z24" s="194"/>
      <c r="AA24" s="194"/>
      <c r="AB24" s="194"/>
      <c r="AC24" s="195"/>
    </row>
    <row r="25" spans="1:29" ht="19.5" customHeight="1">
      <c r="A25" s="63"/>
      <c r="B25" s="20">
        <f>B24+1</f>
        <v>12</v>
      </c>
      <c r="D25" s="28" t="s">
        <v>37</v>
      </c>
      <c r="E25" s="64"/>
      <c r="F25" s="29" t="s">
        <v>17</v>
      </c>
      <c r="G25" s="39">
        <f t="shared" si="4"/>
        <v>31.527981992885429</v>
      </c>
      <c r="H25" s="39">
        <f t="shared" si="4"/>
        <v>89.559325210145403</v>
      </c>
      <c r="I25" s="39">
        <f t="shared" si="4"/>
        <v>158.50432045204855</v>
      </c>
      <c r="J25" s="39">
        <f>J26-J22</f>
        <v>177.73630243109278</v>
      </c>
      <c r="K25" s="39">
        <f>K26-K22</f>
        <v>194.43464577028215</v>
      </c>
      <c r="L25" s="40"/>
      <c r="M25" s="39">
        <v>31.527981992885429</v>
      </c>
      <c r="N25" s="39">
        <v>89.559325210145403</v>
      </c>
      <c r="O25" s="39">
        <v>158.50432045204855</v>
      </c>
      <c r="P25" s="39">
        <v>177.73748670400744</v>
      </c>
      <c r="Q25" s="39">
        <v>194.43807177137433</v>
      </c>
      <c r="R25" s="41"/>
      <c r="S25" s="39">
        <f t="shared" si="5"/>
        <v>0</v>
      </c>
      <c r="T25" s="39">
        <f t="shared" si="5"/>
        <v>0</v>
      </c>
      <c r="U25" s="39">
        <f t="shared" si="5"/>
        <v>0</v>
      </c>
      <c r="V25" s="39">
        <f t="shared" si="5"/>
        <v>-1.1842729146565034E-3</v>
      </c>
      <c r="W25" s="39">
        <f t="shared" si="5"/>
        <v>-3.4260010921798312E-3</v>
      </c>
      <c r="Y25" s="196"/>
      <c r="Z25" s="197"/>
      <c r="AA25" s="197"/>
      <c r="AB25" s="197"/>
      <c r="AC25" s="198"/>
    </row>
    <row r="26" spans="1:29" s="27" customFormat="1" ht="29.25" customHeight="1">
      <c r="A26" s="42"/>
      <c r="B26" s="20">
        <f>B25+1</f>
        <v>13</v>
      </c>
      <c r="C26" s="43"/>
      <c r="D26" s="21" t="s">
        <v>38</v>
      </c>
      <c r="E26" s="22" t="str">
        <f>E22</f>
        <v>Rt</v>
      </c>
      <c r="F26" s="23" t="s">
        <v>17</v>
      </c>
      <c r="G26" s="24">
        <f t="shared" si="4"/>
        <v>631.7622108513965</v>
      </c>
      <c r="H26" s="24">
        <f t="shared" si="4"/>
        <v>842.93961172694037</v>
      </c>
      <c r="I26" s="24">
        <f t="shared" si="4"/>
        <v>815.66225792690852</v>
      </c>
      <c r="J26" s="24">
        <f>J22*J24</f>
        <v>786.60116530809069</v>
      </c>
      <c r="K26" s="24">
        <f>K22*K24</f>
        <v>813.6370943105062</v>
      </c>
      <c r="L26" s="25"/>
      <c r="M26" s="24">
        <v>631.7622108513965</v>
      </c>
      <c r="N26" s="24">
        <v>842.93961172694037</v>
      </c>
      <c r="O26" s="24">
        <v>815.66225792690852</v>
      </c>
      <c r="P26" s="24">
        <v>786.60640650216283</v>
      </c>
      <c r="Q26" s="24">
        <v>813.6514308582066</v>
      </c>
      <c r="R26" s="26"/>
      <c r="S26" s="24">
        <f t="shared" si="5"/>
        <v>0</v>
      </c>
      <c r="T26" s="24">
        <f>T25+T22</f>
        <v>0</v>
      </c>
      <c r="U26" s="24">
        <f>U25+U22</f>
        <v>0</v>
      </c>
      <c r="V26" s="24">
        <f>V25+V22</f>
        <v>-5.2411940721412975E-3</v>
      </c>
      <c r="W26" s="24">
        <f>W25+W22</f>
        <v>-1.4336547700395386E-2</v>
      </c>
      <c r="Y26" s="190"/>
      <c r="Z26" s="191"/>
      <c r="AA26" s="191"/>
      <c r="AB26" s="191"/>
      <c r="AC26" s="192"/>
    </row>
    <row r="27" spans="1:29" ht="12.75" customHeight="1">
      <c r="B27" s="65"/>
      <c r="D27" s="66"/>
      <c r="E27" s="67"/>
      <c r="F27" s="68"/>
      <c r="G27" s="69"/>
      <c r="H27" s="70"/>
      <c r="I27" s="70"/>
      <c r="J27" s="70"/>
      <c r="K27" s="70"/>
      <c r="L27" s="40"/>
      <c r="M27" s="70"/>
      <c r="N27" s="70"/>
      <c r="O27" s="70"/>
      <c r="P27" s="70"/>
      <c r="Q27" s="70"/>
      <c r="R27" s="41"/>
      <c r="S27" s="71"/>
      <c r="T27" s="71"/>
      <c r="U27" s="71"/>
      <c r="V27" s="71"/>
      <c r="W27" s="71"/>
      <c r="Y27" s="36"/>
      <c r="Z27" s="36"/>
      <c r="AA27" s="36"/>
      <c r="AB27" s="36"/>
      <c r="AC27" s="36"/>
    </row>
    <row r="28" spans="1:29" ht="19.5" customHeight="1">
      <c r="B28" s="20">
        <f>B26+1</f>
        <v>14</v>
      </c>
      <c r="D28" s="28" t="s">
        <v>39</v>
      </c>
      <c r="E28" s="29" t="s">
        <v>40</v>
      </c>
      <c r="F28" s="29" t="s">
        <v>17</v>
      </c>
      <c r="G28" s="39">
        <f t="shared" ref="G28:I31" si="6">M28</f>
        <v>-0.49733628418028708</v>
      </c>
      <c r="H28" s="39">
        <f t="shared" si="6"/>
        <v>48.430605550951782</v>
      </c>
      <c r="I28" s="39">
        <f t="shared" si="6"/>
        <v>-5.8740043478037673</v>
      </c>
      <c r="J28" s="39">
        <v>-68.680352023424774</v>
      </c>
      <c r="K28" s="39">
        <v>0</v>
      </c>
      <c r="L28" s="40"/>
      <c r="M28" s="39">
        <v>-0.49733628418028708</v>
      </c>
      <c r="N28" s="39">
        <v>48.430605550951782</v>
      </c>
      <c r="O28" s="39">
        <v>-5.8740043478037673</v>
      </c>
      <c r="P28" s="39">
        <v>-68.680352023424774</v>
      </c>
      <c r="Q28" s="39">
        <v>0</v>
      </c>
      <c r="R28" s="41"/>
      <c r="S28" s="39">
        <f t="shared" ref="S28:W32" si="7">G28-M28</f>
        <v>0</v>
      </c>
      <c r="T28" s="39">
        <f t="shared" si="7"/>
        <v>0</v>
      </c>
      <c r="U28" s="39">
        <f t="shared" si="7"/>
        <v>0</v>
      </c>
      <c r="V28" s="39">
        <f t="shared" si="7"/>
        <v>0</v>
      </c>
      <c r="W28" s="39">
        <f t="shared" si="7"/>
        <v>0</v>
      </c>
      <c r="Y28" s="193"/>
      <c r="Z28" s="194"/>
      <c r="AA28" s="194"/>
      <c r="AB28" s="194"/>
      <c r="AC28" s="195"/>
    </row>
    <row r="29" spans="1:29" ht="19.5" customHeight="1">
      <c r="B29" s="20">
        <f>B28+1</f>
        <v>15</v>
      </c>
      <c r="D29" s="28" t="s">
        <v>41</v>
      </c>
      <c r="E29" s="29" t="s">
        <v>42</v>
      </c>
      <c r="F29" s="29" t="s">
        <v>17</v>
      </c>
      <c r="G29" s="39">
        <f t="shared" si="6"/>
        <v>2.3267190281258121</v>
      </c>
      <c r="H29" s="39">
        <f t="shared" si="6"/>
        <v>-0.11191502323782389</v>
      </c>
      <c r="I29" s="39">
        <f t="shared" si="6"/>
        <v>2.5797737976792812</v>
      </c>
      <c r="J29" s="39">
        <v>0</v>
      </c>
      <c r="K29" s="39">
        <v>0</v>
      </c>
      <c r="L29" s="40"/>
      <c r="M29" s="39">
        <v>2.3267190281258121</v>
      </c>
      <c r="N29" s="39">
        <v>-0.11191502323782389</v>
      </c>
      <c r="O29" s="39">
        <v>2.5797737976792812</v>
      </c>
      <c r="P29" s="39">
        <v>0</v>
      </c>
      <c r="Q29" s="39">
        <v>0</v>
      </c>
      <c r="R29" s="41"/>
      <c r="S29" s="39">
        <f t="shared" si="7"/>
        <v>0</v>
      </c>
      <c r="T29" s="39">
        <f t="shared" si="7"/>
        <v>0</v>
      </c>
      <c r="U29" s="39">
        <f t="shared" si="7"/>
        <v>0</v>
      </c>
      <c r="V29" s="39">
        <f t="shared" si="7"/>
        <v>0</v>
      </c>
      <c r="W29" s="39">
        <f t="shared" si="7"/>
        <v>0</v>
      </c>
      <c r="Y29" s="196"/>
      <c r="Z29" s="197"/>
      <c r="AA29" s="197"/>
      <c r="AB29" s="197"/>
      <c r="AC29" s="198"/>
    </row>
    <row r="30" spans="1:29" ht="19.5" customHeight="1">
      <c r="B30" s="20">
        <f>B29+1</f>
        <v>16</v>
      </c>
      <c r="D30" s="28" t="s">
        <v>43</v>
      </c>
      <c r="E30" s="29" t="s">
        <v>44</v>
      </c>
      <c r="F30" s="29" t="s">
        <v>17</v>
      </c>
      <c r="G30" s="39">
        <f t="shared" si="6"/>
        <v>12.458766436555953</v>
      </c>
      <c r="H30" s="39">
        <f t="shared" si="6"/>
        <v>30.27272838840544</v>
      </c>
      <c r="I30" s="39">
        <f t="shared" si="6"/>
        <v>-0.46223388664905879</v>
      </c>
      <c r="J30" s="39">
        <v>1.6604836535451497</v>
      </c>
      <c r="K30" s="39">
        <v>-0.52514499797118797</v>
      </c>
      <c r="L30" s="40"/>
      <c r="M30" s="39">
        <v>12.458766436555953</v>
      </c>
      <c r="N30" s="39">
        <v>30.27272838840544</v>
      </c>
      <c r="O30" s="39">
        <v>-0.46223388664905879</v>
      </c>
      <c r="P30" s="39">
        <v>1.6604836535451497</v>
      </c>
      <c r="Q30" s="39">
        <v>-0.52514499797118797</v>
      </c>
      <c r="R30" s="41"/>
      <c r="S30" s="39">
        <f t="shared" si="7"/>
        <v>0</v>
      </c>
      <c r="T30" s="39">
        <f t="shared" si="7"/>
        <v>0</v>
      </c>
      <c r="U30" s="39">
        <f t="shared" si="7"/>
        <v>0</v>
      </c>
      <c r="V30" s="39">
        <f t="shared" si="7"/>
        <v>0</v>
      </c>
      <c r="W30" s="39">
        <f t="shared" si="7"/>
        <v>0</v>
      </c>
      <c r="Y30" s="190"/>
      <c r="Z30" s="191"/>
      <c r="AA30" s="191"/>
      <c r="AB30" s="191"/>
      <c r="AC30" s="192"/>
    </row>
    <row r="31" spans="1:29" s="27" customFormat="1" ht="29.25" customHeight="1">
      <c r="A31" s="42"/>
      <c r="B31" s="20">
        <f>B30+1</f>
        <v>17</v>
      </c>
      <c r="C31" s="43"/>
      <c r="D31" s="21" t="s">
        <v>15</v>
      </c>
      <c r="E31" s="22" t="s">
        <v>16</v>
      </c>
      <c r="F31" s="23" t="s">
        <v>17</v>
      </c>
      <c r="G31" s="24">
        <f t="shared" si="6"/>
        <v>646.05036003189798</v>
      </c>
      <c r="H31" s="24">
        <f t="shared" si="6"/>
        <v>921.53103064305981</v>
      </c>
      <c r="I31" s="24">
        <f t="shared" si="6"/>
        <v>811.90579349013501</v>
      </c>
      <c r="J31" s="24">
        <v>719.58129693821104</v>
      </c>
      <c r="K31" s="24">
        <v>813.11194931253488</v>
      </c>
      <c r="L31" s="25"/>
      <c r="M31" s="24">
        <v>646.05036003189798</v>
      </c>
      <c r="N31" s="24">
        <v>921.53103064305981</v>
      </c>
      <c r="O31" s="24">
        <v>811.90579349013501</v>
      </c>
      <c r="P31" s="24">
        <v>719.58653813228295</v>
      </c>
      <c r="Q31" s="24">
        <v>813.12628586023538</v>
      </c>
      <c r="R31" s="26"/>
      <c r="S31" s="24">
        <f t="shared" si="7"/>
        <v>0</v>
      </c>
      <c r="T31" s="24">
        <f t="shared" si="7"/>
        <v>0</v>
      </c>
      <c r="U31" s="24">
        <f t="shared" si="7"/>
        <v>0</v>
      </c>
      <c r="V31" s="24">
        <f t="shared" si="7"/>
        <v>-5.2411940719139238E-3</v>
      </c>
      <c r="W31" s="24">
        <f t="shared" si="7"/>
        <v>-1.4336547700509072E-2</v>
      </c>
      <c r="Y31" s="190"/>
      <c r="Z31" s="191"/>
      <c r="AA31" s="191"/>
      <c r="AB31" s="191"/>
      <c r="AC31" s="192"/>
    </row>
    <row r="32" spans="1:29" s="79" customFormat="1" ht="19.5" customHeight="1">
      <c r="A32" s="72"/>
      <c r="B32" s="20">
        <f>B31+1</f>
        <v>18</v>
      </c>
      <c r="C32" s="73"/>
      <c r="D32" s="74" t="s">
        <v>45</v>
      </c>
      <c r="E32" s="75" t="s">
        <v>16</v>
      </c>
      <c r="F32" s="76" t="s">
        <v>17</v>
      </c>
      <c r="G32" s="77">
        <f>M32</f>
        <v>676.98350053101865</v>
      </c>
      <c r="H32" s="77">
        <f>N32</f>
        <v>914.91967680268488</v>
      </c>
      <c r="I32" s="77">
        <v>758.99431873069875</v>
      </c>
      <c r="J32" s="77">
        <v>719.58129693821104</v>
      </c>
      <c r="K32" s="77">
        <v>813.11194931253488</v>
      </c>
      <c r="L32" s="78"/>
      <c r="M32" s="77">
        <v>676.98350053101865</v>
      </c>
      <c r="N32" s="77">
        <v>914.91967680268488</v>
      </c>
      <c r="O32" s="77">
        <v>758.99431873069875</v>
      </c>
      <c r="P32" s="77">
        <v>719.58653813228295</v>
      </c>
      <c r="Q32" s="77">
        <v>813.12628586023538</v>
      </c>
      <c r="R32" s="78"/>
      <c r="S32" s="77">
        <f t="shared" si="7"/>
        <v>0</v>
      </c>
      <c r="T32" s="77">
        <v>0</v>
      </c>
      <c r="U32" s="77">
        <f t="shared" si="7"/>
        <v>0</v>
      </c>
      <c r="V32" s="77">
        <f t="shared" si="7"/>
        <v>-5.2411940719139238E-3</v>
      </c>
      <c r="W32" s="77">
        <f t="shared" si="7"/>
        <v>-1.4336547700509072E-2</v>
      </c>
      <c r="Y32" s="190"/>
      <c r="Z32" s="191"/>
      <c r="AA32" s="191"/>
      <c r="AB32" s="191"/>
      <c r="AC32" s="192"/>
    </row>
    <row r="33" spans="1:29" ht="12.75" customHeight="1">
      <c r="B33" s="80"/>
      <c r="D33" s="81"/>
      <c r="E33" s="82"/>
      <c r="F33" s="82"/>
      <c r="G33" s="83"/>
      <c r="H33" s="83"/>
      <c r="I33" s="83"/>
      <c r="J33" s="83"/>
      <c r="K33" s="83"/>
      <c r="L33" s="40"/>
      <c r="M33" s="83"/>
      <c r="N33" s="83"/>
      <c r="O33" s="83"/>
      <c r="P33" s="83"/>
      <c r="Q33" s="83"/>
      <c r="R33" s="41"/>
      <c r="S33" s="84"/>
      <c r="T33" s="84"/>
      <c r="U33" s="84"/>
      <c r="V33" s="84"/>
      <c r="W33" s="84"/>
      <c r="Y33" s="36"/>
      <c r="Z33" s="36"/>
      <c r="AA33" s="36"/>
      <c r="AB33" s="36"/>
      <c r="AC33" s="36"/>
    </row>
    <row r="34" spans="1:29" ht="19.5" customHeight="1">
      <c r="B34" s="20">
        <f>B32+1</f>
        <v>19</v>
      </c>
      <c r="D34" s="28" t="s">
        <v>46</v>
      </c>
      <c r="E34" s="29" t="s">
        <v>47</v>
      </c>
      <c r="F34" s="29" t="s">
        <v>17</v>
      </c>
      <c r="G34" s="39">
        <f t="shared" ref="G34:I35" si="8">M34</f>
        <v>646.10077163189806</v>
      </c>
      <c r="H34" s="39">
        <f t="shared" si="8"/>
        <v>921.53103064305981</v>
      </c>
      <c r="I34" s="39">
        <f t="shared" si="8"/>
        <v>811.90579349013501</v>
      </c>
      <c r="J34" s="39">
        <f>J31</f>
        <v>719.58129693821104</v>
      </c>
      <c r="K34" s="39">
        <f>K31</f>
        <v>813.11194931253488</v>
      </c>
      <c r="L34" s="40"/>
      <c r="M34" s="39">
        <v>646.10077163189806</v>
      </c>
      <c r="N34" s="39">
        <v>921.53103064305981</v>
      </c>
      <c r="O34" s="39">
        <v>811.90579349013501</v>
      </c>
      <c r="P34" s="39">
        <v>719.58653813228295</v>
      </c>
      <c r="Q34" s="39">
        <v>813.12628586023538</v>
      </c>
      <c r="R34" s="41"/>
      <c r="S34" s="39">
        <f t="shared" ref="S34:W35" si="9">G34-M34</f>
        <v>0</v>
      </c>
      <c r="T34" s="39">
        <f t="shared" si="9"/>
        <v>0</v>
      </c>
      <c r="U34" s="39">
        <f t="shared" si="9"/>
        <v>0</v>
      </c>
      <c r="V34" s="39">
        <f t="shared" si="9"/>
        <v>-5.2411940719139238E-3</v>
      </c>
      <c r="W34" s="39">
        <f t="shared" si="9"/>
        <v>-1.4336547700509072E-2</v>
      </c>
      <c r="Y34" s="190"/>
      <c r="Z34" s="191"/>
      <c r="AA34" s="191"/>
      <c r="AB34" s="191"/>
      <c r="AC34" s="192"/>
    </row>
    <row r="35" spans="1:29" ht="19.5" customHeight="1">
      <c r="B35" s="20">
        <f>B34+1</f>
        <v>20</v>
      </c>
      <c r="D35" s="28" t="s">
        <v>48</v>
      </c>
      <c r="E35" s="29" t="s">
        <v>49</v>
      </c>
      <c r="F35" s="29" t="s">
        <v>17</v>
      </c>
      <c r="G35" s="39">
        <f t="shared" si="8"/>
        <v>5.0411600000074941E-2</v>
      </c>
      <c r="H35" s="39">
        <f t="shared" si="8"/>
        <v>0</v>
      </c>
      <c r="I35" s="39">
        <f t="shared" si="8"/>
        <v>0</v>
      </c>
      <c r="J35" s="39">
        <f>J34-J31</f>
        <v>0</v>
      </c>
      <c r="K35" s="39">
        <f>K34-K31</f>
        <v>0</v>
      </c>
      <c r="L35" s="40"/>
      <c r="M35" s="39">
        <v>5.0411600000074941E-2</v>
      </c>
      <c r="N35" s="39">
        <v>0</v>
      </c>
      <c r="O35" s="39">
        <v>0</v>
      </c>
      <c r="P35" s="39">
        <v>0</v>
      </c>
      <c r="Q35" s="39">
        <v>0</v>
      </c>
      <c r="R35" s="41"/>
      <c r="S35" s="39">
        <f t="shared" si="9"/>
        <v>0</v>
      </c>
      <c r="T35" s="39">
        <f t="shared" si="9"/>
        <v>0</v>
      </c>
      <c r="U35" s="39">
        <f t="shared" si="9"/>
        <v>0</v>
      </c>
      <c r="V35" s="39">
        <f t="shared" si="9"/>
        <v>0</v>
      </c>
      <c r="W35" s="39">
        <f t="shared" si="9"/>
        <v>0</v>
      </c>
      <c r="Y35" s="190"/>
      <c r="Z35" s="191"/>
      <c r="AA35" s="191"/>
      <c r="AB35" s="191"/>
      <c r="AC35" s="192"/>
    </row>
    <row r="36" spans="1:29">
      <c r="D36" s="7"/>
      <c r="E36" s="7"/>
      <c r="F36" s="7"/>
      <c r="G36" s="85"/>
      <c r="H36" s="85"/>
      <c r="I36" s="85"/>
      <c r="J36" s="85"/>
      <c r="K36" s="85"/>
      <c r="L36" s="86"/>
      <c r="M36" s="85"/>
      <c r="N36" s="85"/>
      <c r="O36" s="85"/>
      <c r="P36" s="85"/>
      <c r="Q36" s="85"/>
      <c r="R36" s="86"/>
      <c r="S36" s="85"/>
      <c r="T36" s="85"/>
      <c r="U36" s="85"/>
      <c r="V36" s="85"/>
      <c r="W36" s="85"/>
      <c r="Y36" s="19"/>
      <c r="Z36" s="19"/>
      <c r="AA36" s="19"/>
      <c r="AB36" s="19"/>
      <c r="AC36" s="19"/>
    </row>
    <row r="37" spans="1:29" ht="31.5" customHeight="1">
      <c r="A37" s="42"/>
      <c r="B37" s="87"/>
      <c r="C37" s="43"/>
      <c r="D37" s="186" t="s">
        <v>50</v>
      </c>
      <c r="E37" s="187"/>
      <c r="F37" s="16"/>
      <c r="G37" s="88"/>
      <c r="H37" s="89"/>
      <c r="I37" s="89"/>
      <c r="J37" s="89"/>
      <c r="K37" s="90"/>
      <c r="L37" s="86"/>
      <c r="M37" s="88"/>
      <c r="N37" s="89"/>
      <c r="O37" s="89"/>
      <c r="P37" s="89"/>
      <c r="Q37" s="90"/>
      <c r="R37" s="86"/>
      <c r="S37" s="88"/>
      <c r="T37" s="89"/>
      <c r="U37" s="89"/>
      <c r="V37" s="89"/>
      <c r="W37" s="90"/>
      <c r="Y37" s="19"/>
      <c r="Z37" s="19"/>
      <c r="AA37" s="19"/>
      <c r="AB37" s="19"/>
      <c r="AC37" s="19"/>
    </row>
    <row r="38" spans="1:29">
      <c r="D38" s="7"/>
      <c r="E38" s="7"/>
      <c r="F38" s="7"/>
      <c r="G38" s="85"/>
      <c r="H38" s="85"/>
      <c r="I38" s="85"/>
      <c r="J38" s="85"/>
      <c r="K38" s="85"/>
      <c r="L38" s="86"/>
      <c r="M38" s="85"/>
      <c r="N38" s="85"/>
      <c r="O38" s="85"/>
      <c r="P38" s="85"/>
      <c r="Q38" s="85"/>
      <c r="R38" s="86"/>
      <c r="S38" s="85"/>
      <c r="T38" s="85"/>
      <c r="U38" s="85"/>
      <c r="V38" s="85"/>
      <c r="W38" s="85"/>
      <c r="Y38" s="19"/>
      <c r="Z38" s="19"/>
      <c r="AA38" s="19"/>
      <c r="AB38" s="19"/>
      <c r="AC38" s="19"/>
    </row>
    <row r="39" spans="1:29" ht="19.5" customHeight="1">
      <c r="B39" s="20">
        <f>B35+1</f>
        <v>21</v>
      </c>
      <c r="D39" s="188" t="s">
        <v>51</v>
      </c>
      <c r="E39" s="189"/>
      <c r="F39" s="29" t="s">
        <v>52</v>
      </c>
      <c r="G39" s="91">
        <f t="shared" ref="G39:I42" si="10">M39</f>
        <v>13957.294395587209</v>
      </c>
      <c r="H39" s="91">
        <f t="shared" si="10"/>
        <v>14126.890267173425</v>
      </c>
      <c r="I39" s="91">
        <f t="shared" si="10"/>
        <v>12977.592855138493</v>
      </c>
      <c r="J39" s="91">
        <v>11460.849641622912</v>
      </c>
      <c r="K39" s="91">
        <v>11460.849641622912</v>
      </c>
      <c r="L39" s="41"/>
      <c r="M39" s="91">
        <v>13957.294395587209</v>
      </c>
      <c r="N39" s="91">
        <v>14126.890267173425</v>
      </c>
      <c r="O39" s="91">
        <v>12977.592855138493</v>
      </c>
      <c r="P39" s="91">
        <v>11537.050924614288</v>
      </c>
      <c r="Q39" s="91">
        <v>11537.050924614288</v>
      </c>
      <c r="R39" s="41"/>
      <c r="S39" s="92">
        <f t="shared" ref="S39:W42" si="11">G39-M39</f>
        <v>0</v>
      </c>
      <c r="T39" s="92">
        <f t="shared" si="11"/>
        <v>0</v>
      </c>
      <c r="U39" s="92">
        <f t="shared" si="11"/>
        <v>0</v>
      </c>
      <c r="V39" s="92">
        <f t="shared" si="11"/>
        <v>-76.201282991376502</v>
      </c>
      <c r="W39" s="92">
        <f t="shared" si="11"/>
        <v>-76.201282991376502</v>
      </c>
      <c r="Y39" s="190"/>
      <c r="Z39" s="191"/>
      <c r="AA39" s="191"/>
      <c r="AB39" s="191"/>
      <c r="AC39" s="192"/>
    </row>
    <row r="40" spans="1:29" ht="19.5" customHeight="1">
      <c r="B40" s="20">
        <f>B39+1</f>
        <v>22</v>
      </c>
      <c r="D40" s="188" t="s">
        <v>53</v>
      </c>
      <c r="E40" s="189"/>
      <c r="F40" s="29" t="s">
        <v>17</v>
      </c>
      <c r="G40" s="93"/>
      <c r="H40" s="93"/>
      <c r="I40" s="93"/>
      <c r="J40" s="93"/>
      <c r="K40" s="93"/>
      <c r="L40" s="94"/>
      <c r="M40" s="93"/>
      <c r="N40" s="93"/>
      <c r="O40" s="93"/>
      <c r="P40" s="93"/>
      <c r="Q40" s="93"/>
      <c r="R40" s="94"/>
      <c r="S40" s="95"/>
      <c r="T40" s="95"/>
      <c r="U40" s="95"/>
      <c r="V40" s="95"/>
      <c r="W40" s="95"/>
      <c r="Y40" s="190"/>
      <c r="Z40" s="191"/>
      <c r="AA40" s="191"/>
      <c r="AB40" s="191"/>
      <c r="AC40" s="192"/>
    </row>
    <row r="41" spans="1:29" ht="25.5" customHeight="1">
      <c r="B41" s="20">
        <f>B40+1</f>
        <v>23</v>
      </c>
      <c r="D41" s="199" t="s">
        <v>54</v>
      </c>
      <c r="E41" s="200"/>
      <c r="F41" s="96" t="s">
        <v>24</v>
      </c>
      <c r="G41" s="97"/>
      <c r="H41" s="97"/>
      <c r="I41" s="97"/>
      <c r="J41" s="97"/>
      <c r="K41" s="97"/>
      <c r="L41" s="94"/>
      <c r="M41" s="97"/>
      <c r="N41" s="97"/>
      <c r="O41" s="97"/>
      <c r="P41" s="97"/>
      <c r="Q41" s="97"/>
      <c r="R41" s="94"/>
      <c r="S41" s="97"/>
      <c r="T41" s="97"/>
      <c r="U41" s="97"/>
      <c r="V41" s="97"/>
      <c r="W41" s="97"/>
      <c r="Y41" s="190"/>
      <c r="Z41" s="191"/>
      <c r="AA41" s="191"/>
      <c r="AB41" s="191"/>
      <c r="AC41" s="192"/>
    </row>
    <row r="42" spans="1:29" ht="25.5" customHeight="1">
      <c r="B42" s="20">
        <f>B41+1</f>
        <v>24</v>
      </c>
      <c r="D42" s="201" t="s">
        <v>55</v>
      </c>
      <c r="E42" s="202"/>
      <c r="F42" s="98" t="s">
        <v>19</v>
      </c>
      <c r="G42" s="99"/>
      <c r="H42" s="99"/>
      <c r="I42" s="99"/>
      <c r="J42" s="99"/>
      <c r="K42" s="99"/>
      <c r="L42" s="100"/>
      <c r="M42" s="99"/>
      <c r="N42" s="99"/>
      <c r="O42" s="99"/>
      <c r="P42" s="99"/>
      <c r="Q42" s="99"/>
      <c r="R42" s="101"/>
      <c r="S42" s="102"/>
      <c r="T42" s="102"/>
      <c r="U42" s="102"/>
      <c r="V42" s="102"/>
      <c r="W42" s="102"/>
      <c r="Y42" s="190"/>
      <c r="Z42" s="191"/>
      <c r="AA42" s="191"/>
      <c r="AB42" s="191"/>
      <c r="AC42" s="192"/>
    </row>
    <row r="43" spans="1:29">
      <c r="D43" s="7"/>
      <c r="E43" s="7"/>
      <c r="F43" s="7"/>
      <c r="G43" s="85"/>
      <c r="H43" s="85"/>
      <c r="I43" s="85"/>
      <c r="J43" s="85"/>
      <c r="K43" s="85"/>
      <c r="L43" s="86"/>
      <c r="M43" s="85"/>
      <c r="N43" s="85"/>
      <c r="O43" s="85"/>
      <c r="P43" s="85"/>
      <c r="Q43" s="85"/>
      <c r="R43" s="86"/>
      <c r="S43" s="85"/>
      <c r="T43" s="85"/>
      <c r="U43" s="85"/>
      <c r="V43" s="85"/>
      <c r="W43" s="85"/>
      <c r="Y43" s="19"/>
      <c r="Z43" s="19"/>
      <c r="AA43" s="19"/>
      <c r="AB43" s="19"/>
      <c r="AC43" s="19"/>
    </row>
    <row r="44" spans="1:29" ht="31.5" customHeight="1">
      <c r="A44" s="42"/>
      <c r="B44" s="32"/>
      <c r="C44" s="43"/>
      <c r="D44" s="186" t="s">
        <v>56</v>
      </c>
      <c r="E44" s="187"/>
      <c r="F44" s="16"/>
      <c r="G44" s="88"/>
      <c r="H44" s="89"/>
      <c r="I44" s="89"/>
      <c r="J44" s="89"/>
      <c r="K44" s="90"/>
      <c r="L44" s="86"/>
      <c r="M44" s="88"/>
      <c r="N44" s="89"/>
      <c r="O44" s="89"/>
      <c r="P44" s="89"/>
      <c r="Q44" s="90"/>
      <c r="R44" s="86"/>
      <c r="S44" s="88"/>
      <c r="T44" s="89"/>
      <c r="U44" s="89"/>
      <c r="V44" s="89"/>
      <c r="W44" s="90"/>
      <c r="Y44" s="19"/>
      <c r="Z44" s="19"/>
      <c r="AA44" s="19"/>
      <c r="AB44" s="19"/>
      <c r="AC44" s="19"/>
    </row>
    <row r="45" spans="1:29">
      <c r="D45" s="103"/>
      <c r="E45" s="103"/>
      <c r="F45" s="103"/>
      <c r="G45" s="104"/>
      <c r="H45" s="104"/>
      <c r="I45" s="105"/>
      <c r="J45" s="104"/>
      <c r="K45" s="104"/>
      <c r="L45" s="86"/>
      <c r="M45" s="104"/>
      <c r="N45" s="104"/>
      <c r="O45" s="104"/>
      <c r="P45" s="104"/>
      <c r="Q45" s="104"/>
      <c r="R45" s="86"/>
      <c r="S45" s="104"/>
      <c r="T45" s="104"/>
      <c r="U45" s="104"/>
      <c r="V45" s="104"/>
      <c r="W45" s="104"/>
      <c r="Y45" s="19"/>
      <c r="Z45" s="19"/>
      <c r="AA45" s="19"/>
      <c r="AB45" s="19"/>
      <c r="AC45" s="19"/>
    </row>
    <row r="46" spans="1:29" ht="19.5" customHeight="1">
      <c r="B46" s="20">
        <f>B42+1</f>
        <v>25</v>
      </c>
      <c r="D46" s="28" t="s">
        <v>57</v>
      </c>
      <c r="E46" s="29" t="s">
        <v>58</v>
      </c>
      <c r="F46" s="29" t="s">
        <v>24</v>
      </c>
      <c r="G46" s="91">
        <f t="shared" ref="G46:I51" si="12">M46</f>
        <v>60.381188260526727</v>
      </c>
      <c r="H46" s="91">
        <f t="shared" si="12"/>
        <v>62.94970267281716</v>
      </c>
      <c r="I46" s="91">
        <f t="shared" si="12"/>
        <v>54.308100110672669</v>
      </c>
      <c r="J46" s="91">
        <f>J47/J24</f>
        <v>46.223654194210624</v>
      </c>
      <c r="K46" s="91">
        <f>K47/K24</f>
        <v>60.05165596275954</v>
      </c>
      <c r="L46" s="41"/>
      <c r="M46" s="91">
        <v>60.381188260526727</v>
      </c>
      <c r="N46" s="91">
        <v>62.94970267281716</v>
      </c>
      <c r="O46" s="91">
        <v>54.308100110672669</v>
      </c>
      <c r="P46" s="91">
        <v>46.223654194210624</v>
      </c>
      <c r="Q46" s="91">
        <v>60.05165596275954</v>
      </c>
      <c r="R46" s="41"/>
      <c r="S46" s="91">
        <f t="shared" ref="S46:W52" si="13">G46-M46</f>
        <v>0</v>
      </c>
      <c r="T46" s="91">
        <f t="shared" si="13"/>
        <v>0</v>
      </c>
      <c r="U46" s="91">
        <f t="shared" si="13"/>
        <v>0</v>
      </c>
      <c r="V46" s="91">
        <f t="shared" si="13"/>
        <v>0</v>
      </c>
      <c r="W46" s="91">
        <f t="shared" si="13"/>
        <v>0</v>
      </c>
      <c r="Y46" s="193"/>
      <c r="Z46" s="194"/>
      <c r="AA46" s="194"/>
      <c r="AB46" s="194"/>
      <c r="AC46" s="195"/>
    </row>
    <row r="47" spans="1:29" s="111" customFormat="1" ht="19.5" customHeight="1">
      <c r="A47" s="6"/>
      <c r="B47" s="20">
        <f>B46+1</f>
        <v>26</v>
      </c>
      <c r="C47" s="106"/>
      <c r="D47" s="107" t="s">
        <v>59</v>
      </c>
      <c r="E47" s="108" t="s">
        <v>60</v>
      </c>
      <c r="F47" s="108" t="s">
        <v>17</v>
      </c>
      <c r="G47" s="109">
        <f t="shared" si="12"/>
        <v>63.552778490906036</v>
      </c>
      <c r="H47" s="109">
        <f t="shared" si="12"/>
        <v>70.432952492934547</v>
      </c>
      <c r="I47" s="109">
        <f t="shared" si="12"/>
        <v>67.407034190599688</v>
      </c>
      <c r="J47" s="109">
        <f>J85</f>
        <v>59.71699546293182</v>
      </c>
      <c r="K47" s="109">
        <f>K85</f>
        <v>78.908368307106016</v>
      </c>
      <c r="L47" s="110"/>
      <c r="M47" s="109">
        <v>63.552778490906036</v>
      </c>
      <c r="N47" s="109">
        <v>70.432952492934547</v>
      </c>
      <c r="O47" s="109">
        <v>67.407034190599688</v>
      </c>
      <c r="P47" s="109">
        <v>59.71699546293182</v>
      </c>
      <c r="Q47" s="109">
        <v>78.908368307106016</v>
      </c>
      <c r="R47" s="110"/>
      <c r="S47" s="109">
        <f t="shared" si="13"/>
        <v>0</v>
      </c>
      <c r="T47" s="109">
        <f t="shared" si="13"/>
        <v>0</v>
      </c>
      <c r="U47" s="109">
        <f t="shared" si="13"/>
        <v>0</v>
      </c>
      <c r="V47" s="109">
        <f t="shared" si="13"/>
        <v>0</v>
      </c>
      <c r="W47" s="109">
        <f t="shared" si="13"/>
        <v>0</v>
      </c>
      <c r="Y47" s="196"/>
      <c r="Z47" s="197"/>
      <c r="AA47" s="197"/>
      <c r="AB47" s="197"/>
      <c r="AC47" s="198"/>
    </row>
    <row r="48" spans="1:29" ht="19.5" customHeight="1">
      <c r="B48" s="20">
        <f>B47+1</f>
        <v>27</v>
      </c>
      <c r="D48" s="28" t="s">
        <v>61</v>
      </c>
      <c r="E48" s="29" t="s">
        <v>62</v>
      </c>
      <c r="F48" s="29" t="s">
        <v>17</v>
      </c>
      <c r="G48" s="91">
        <f t="shared" si="12"/>
        <v>-4.5726421464028579</v>
      </c>
      <c r="H48" s="91">
        <f t="shared" si="12"/>
        <v>14.543699627176755</v>
      </c>
      <c r="I48" s="91">
        <f t="shared" si="12"/>
        <v>0</v>
      </c>
      <c r="J48" s="91">
        <v>0</v>
      </c>
      <c r="K48" s="91">
        <v>0</v>
      </c>
      <c r="L48" s="41"/>
      <c r="M48" s="91">
        <v>-4.5726421464028579</v>
      </c>
      <c r="N48" s="91">
        <v>14.543699627176755</v>
      </c>
      <c r="O48" s="91">
        <v>0</v>
      </c>
      <c r="P48" s="91">
        <v>0</v>
      </c>
      <c r="Q48" s="91">
        <v>0</v>
      </c>
      <c r="R48" s="41"/>
      <c r="S48" s="91">
        <f t="shared" si="13"/>
        <v>0</v>
      </c>
      <c r="T48" s="91">
        <f t="shared" si="13"/>
        <v>0</v>
      </c>
      <c r="U48" s="91">
        <f t="shared" si="13"/>
        <v>0</v>
      </c>
      <c r="V48" s="91">
        <f t="shared" si="13"/>
        <v>0</v>
      </c>
      <c r="W48" s="91">
        <f t="shared" si="13"/>
        <v>0</v>
      </c>
      <c r="Y48" s="190"/>
      <c r="Z48" s="191"/>
      <c r="AA48" s="191"/>
      <c r="AB48" s="191"/>
      <c r="AC48" s="192"/>
    </row>
    <row r="49" spans="1:29" ht="19.5" customHeight="1">
      <c r="B49" s="20">
        <f>B48+1</f>
        <v>28</v>
      </c>
      <c r="D49" s="28" t="s">
        <v>63</v>
      </c>
      <c r="E49" s="112"/>
      <c r="F49" s="29" t="s">
        <v>17</v>
      </c>
      <c r="G49" s="91">
        <f t="shared" si="12"/>
        <v>0</v>
      </c>
      <c r="H49" s="91">
        <f t="shared" si="12"/>
        <v>10.047990329810901</v>
      </c>
      <c r="I49" s="91">
        <f t="shared" si="12"/>
        <v>0</v>
      </c>
      <c r="J49" s="91">
        <v>-18.060069228070155</v>
      </c>
      <c r="K49" s="91">
        <v>0</v>
      </c>
      <c r="L49" s="41"/>
      <c r="M49" s="91">
        <v>0</v>
      </c>
      <c r="N49" s="91">
        <v>10.047990329810901</v>
      </c>
      <c r="O49" s="91">
        <v>0</v>
      </c>
      <c r="P49" s="91">
        <v>-18.060069228070155</v>
      </c>
      <c r="Q49" s="91">
        <v>0</v>
      </c>
      <c r="R49" s="41"/>
      <c r="S49" s="91">
        <f t="shared" si="13"/>
        <v>0</v>
      </c>
      <c r="T49" s="91">
        <f>H49-N49</f>
        <v>0</v>
      </c>
      <c r="U49" s="91">
        <f>I49-O49</f>
        <v>0</v>
      </c>
      <c r="V49" s="91">
        <f t="shared" si="13"/>
        <v>0</v>
      </c>
      <c r="W49" s="91">
        <f t="shared" si="13"/>
        <v>0</v>
      </c>
      <c r="Y49" s="190"/>
      <c r="Z49" s="191"/>
      <c r="AA49" s="191"/>
      <c r="AB49" s="191"/>
      <c r="AC49" s="192"/>
    </row>
    <row r="50" spans="1:29" ht="19.5" customHeight="1">
      <c r="B50" s="20">
        <f>B49+1</f>
        <v>29</v>
      </c>
      <c r="D50" s="113" t="s">
        <v>64</v>
      </c>
      <c r="E50" s="114"/>
      <c r="F50" s="29" t="s">
        <v>17</v>
      </c>
      <c r="G50" s="91">
        <f t="shared" si="12"/>
        <v>0</v>
      </c>
      <c r="H50" s="91">
        <f t="shared" si="12"/>
        <v>0</v>
      </c>
      <c r="I50" s="91">
        <f t="shared" si="12"/>
        <v>-12.591776621104515</v>
      </c>
      <c r="J50" s="91">
        <v>0</v>
      </c>
      <c r="K50" s="91">
        <v>0</v>
      </c>
      <c r="L50" s="41"/>
      <c r="M50" s="91">
        <v>0</v>
      </c>
      <c r="N50" s="91">
        <v>0</v>
      </c>
      <c r="O50" s="91">
        <v>-12.591776621104515</v>
      </c>
      <c r="P50" s="91">
        <v>0</v>
      </c>
      <c r="Q50" s="91">
        <v>0</v>
      </c>
      <c r="R50" s="41"/>
      <c r="S50" s="91">
        <f t="shared" si="13"/>
        <v>0</v>
      </c>
      <c r="T50" s="91">
        <f t="shared" si="13"/>
        <v>0</v>
      </c>
      <c r="U50" s="91">
        <f t="shared" si="13"/>
        <v>0</v>
      </c>
      <c r="V50" s="91">
        <f t="shared" si="13"/>
        <v>0</v>
      </c>
      <c r="W50" s="91">
        <f t="shared" si="13"/>
        <v>0</v>
      </c>
      <c r="Y50" s="190"/>
      <c r="Z50" s="191"/>
      <c r="AA50" s="191"/>
      <c r="AB50" s="191"/>
      <c r="AC50" s="192"/>
    </row>
    <row r="51" spans="1:29" ht="25.5" customHeight="1">
      <c r="A51" s="115"/>
      <c r="B51" s="20">
        <f>B50+1</f>
        <v>30</v>
      </c>
      <c r="C51" s="116"/>
      <c r="D51" s="117" t="s">
        <v>65</v>
      </c>
      <c r="E51" s="118"/>
      <c r="F51" s="98" t="s">
        <v>17</v>
      </c>
      <c r="G51" s="119">
        <f t="shared" si="12"/>
        <v>58.98013634450318</v>
      </c>
      <c r="H51" s="119">
        <f t="shared" si="12"/>
        <v>95.024642449922197</v>
      </c>
      <c r="I51" s="119">
        <f t="shared" si="12"/>
        <v>54.815257569495174</v>
      </c>
      <c r="J51" s="119">
        <v>41.656926234861665</v>
      </c>
      <c r="K51" s="119">
        <f>SUM(K47:K50)</f>
        <v>78.908368307106016</v>
      </c>
      <c r="L51" s="41"/>
      <c r="M51" s="119">
        <v>58.98013634450318</v>
      </c>
      <c r="N51" s="119">
        <v>95.024642449922197</v>
      </c>
      <c r="O51" s="119">
        <v>54.815257569495174</v>
      </c>
      <c r="P51" s="119">
        <v>41.656926234861665</v>
      </c>
      <c r="Q51" s="119">
        <v>78.908368307106016</v>
      </c>
      <c r="R51" s="41"/>
      <c r="S51" s="119">
        <f t="shared" si="13"/>
        <v>0</v>
      </c>
      <c r="T51" s="119">
        <f t="shared" si="13"/>
        <v>0</v>
      </c>
      <c r="U51" s="119">
        <f t="shared" si="13"/>
        <v>0</v>
      </c>
      <c r="V51" s="119">
        <f t="shared" si="13"/>
        <v>0</v>
      </c>
      <c r="W51" s="119">
        <f t="shared" si="13"/>
        <v>0</v>
      </c>
      <c r="Y51" s="190"/>
      <c r="Z51" s="191"/>
      <c r="AA51" s="191"/>
      <c r="AB51" s="191"/>
      <c r="AC51" s="192"/>
    </row>
    <row r="52" spans="1:29" ht="19.5" customHeight="1">
      <c r="A52" s="72"/>
      <c r="B52" s="120"/>
      <c r="C52" s="73"/>
      <c r="D52" s="74" t="s">
        <v>45</v>
      </c>
      <c r="E52" s="75"/>
      <c r="F52" s="76" t="str">
        <f>F51</f>
        <v>NOMINAL</v>
      </c>
      <c r="G52" s="77">
        <f>M52</f>
        <v>42.815924151805007</v>
      </c>
      <c r="H52" s="77">
        <f>N52</f>
        <v>72.92910895</v>
      </c>
      <c r="I52" s="77">
        <v>37.453370742486243</v>
      </c>
      <c r="J52" s="77">
        <f>J51</f>
        <v>41.656926234861665</v>
      </c>
      <c r="K52" s="77">
        <f>K51</f>
        <v>78.908368307106016</v>
      </c>
      <c r="L52" s="78"/>
      <c r="M52" s="121">
        <v>42.815924151805007</v>
      </c>
      <c r="N52" s="121">
        <v>72.92910895</v>
      </c>
      <c r="O52" s="77">
        <v>37.453370742486243</v>
      </c>
      <c r="P52" s="77">
        <v>41.656926234861665</v>
      </c>
      <c r="Q52" s="77">
        <v>78.908368307106016</v>
      </c>
      <c r="R52" s="41"/>
      <c r="S52" s="91">
        <f t="shared" si="13"/>
        <v>0</v>
      </c>
      <c r="T52" s="91">
        <f t="shared" si="13"/>
        <v>0</v>
      </c>
      <c r="U52" s="91">
        <f t="shared" si="13"/>
        <v>0</v>
      </c>
      <c r="V52" s="91">
        <f t="shared" si="13"/>
        <v>0</v>
      </c>
      <c r="W52" s="91">
        <f t="shared" si="13"/>
        <v>0</v>
      </c>
      <c r="Y52" s="190"/>
      <c r="Z52" s="191"/>
      <c r="AA52" s="191"/>
      <c r="AB52" s="191"/>
      <c r="AC52" s="192"/>
    </row>
    <row r="53" spans="1:29">
      <c r="D53" s="7"/>
      <c r="E53" s="7"/>
      <c r="F53" s="7"/>
      <c r="G53" s="71"/>
      <c r="H53" s="71"/>
      <c r="I53" s="71"/>
      <c r="J53" s="71"/>
      <c r="K53" s="71"/>
      <c r="L53" s="41"/>
      <c r="M53" s="71"/>
      <c r="N53" s="71"/>
      <c r="O53" s="71"/>
      <c r="P53" s="71"/>
      <c r="Q53" s="71"/>
      <c r="R53" s="41"/>
      <c r="S53" s="71"/>
      <c r="T53" s="71"/>
      <c r="U53" s="71"/>
      <c r="V53" s="71"/>
      <c r="W53" s="71"/>
      <c r="Y53" s="19"/>
      <c r="Z53" s="19"/>
      <c r="AA53" s="19"/>
      <c r="AB53" s="19"/>
      <c r="AC53" s="19"/>
    </row>
    <row r="54" spans="1:29" ht="19.5" customHeight="1">
      <c r="A54" s="63"/>
      <c r="B54" s="20">
        <f>B51+1</f>
        <v>31</v>
      </c>
      <c r="D54" s="122" t="s">
        <v>66</v>
      </c>
      <c r="E54" s="123"/>
      <c r="F54" s="29" t="s">
        <v>17</v>
      </c>
      <c r="G54" s="91">
        <f t="shared" ref="G54:I55" si="14">M54</f>
        <v>50.841001380000002</v>
      </c>
      <c r="H54" s="91">
        <f t="shared" si="14"/>
        <v>95.024642449922197</v>
      </c>
      <c r="I54" s="91">
        <f t="shared" si="14"/>
        <v>54.815257569495174</v>
      </c>
      <c r="J54" s="91">
        <f>J51</f>
        <v>41.656926234861665</v>
      </c>
      <c r="K54" s="91">
        <f>K51</f>
        <v>78.908368307106016</v>
      </c>
      <c r="L54" s="41"/>
      <c r="M54" s="91">
        <v>50.841001380000002</v>
      </c>
      <c r="N54" s="91">
        <v>95.024642449922197</v>
      </c>
      <c r="O54" s="91">
        <v>54.815257569495174</v>
      </c>
      <c r="P54" s="91">
        <v>41.656926234861665</v>
      </c>
      <c r="Q54" s="91">
        <v>78.908368307106016</v>
      </c>
      <c r="R54" s="41"/>
      <c r="S54" s="91">
        <f t="shared" ref="S54:W55" si="15">G54-M54</f>
        <v>0</v>
      </c>
      <c r="T54" s="91">
        <f t="shared" si="15"/>
        <v>0</v>
      </c>
      <c r="U54" s="91">
        <f t="shared" si="15"/>
        <v>0</v>
      </c>
      <c r="V54" s="91">
        <f t="shared" si="15"/>
        <v>0</v>
      </c>
      <c r="W54" s="91">
        <f t="shared" si="15"/>
        <v>0</v>
      </c>
      <c r="Y54" s="190"/>
      <c r="Z54" s="191"/>
      <c r="AA54" s="191"/>
      <c r="AB54" s="191"/>
      <c r="AC54" s="192"/>
    </row>
    <row r="55" spans="1:29" ht="19.5" customHeight="1">
      <c r="A55" s="63"/>
      <c r="B55" s="20">
        <f>B54+1</f>
        <v>32</v>
      </c>
      <c r="D55" s="122" t="s">
        <v>67</v>
      </c>
      <c r="E55" s="123"/>
      <c r="F55" s="29" t="s">
        <v>17</v>
      </c>
      <c r="G55" s="91">
        <f t="shared" si="14"/>
        <v>-8.1391349645031781</v>
      </c>
      <c r="H55" s="91">
        <f t="shared" si="14"/>
        <v>0</v>
      </c>
      <c r="I55" s="91">
        <f t="shared" si="14"/>
        <v>0</v>
      </c>
      <c r="J55" s="91">
        <f>J54-J51</f>
        <v>0</v>
      </c>
      <c r="K55" s="91">
        <f>K54-K51</f>
        <v>0</v>
      </c>
      <c r="L55" s="41"/>
      <c r="M55" s="91">
        <v>-8.1391349645031781</v>
      </c>
      <c r="N55" s="91">
        <v>0</v>
      </c>
      <c r="O55" s="91">
        <v>0</v>
      </c>
      <c r="P55" s="91">
        <v>0</v>
      </c>
      <c r="Q55" s="91">
        <v>0</v>
      </c>
      <c r="R55" s="41"/>
      <c r="S55" s="91">
        <f t="shared" si="15"/>
        <v>0</v>
      </c>
      <c r="T55" s="91">
        <f t="shared" si="15"/>
        <v>0</v>
      </c>
      <c r="U55" s="91">
        <f t="shared" si="15"/>
        <v>0</v>
      </c>
      <c r="V55" s="91">
        <f t="shared" si="15"/>
        <v>0</v>
      </c>
      <c r="W55" s="91">
        <f t="shared" si="15"/>
        <v>0</v>
      </c>
      <c r="Y55" s="190"/>
      <c r="Z55" s="191"/>
      <c r="AA55" s="191"/>
      <c r="AB55" s="191"/>
      <c r="AC55" s="192"/>
    </row>
    <row r="56" spans="1:29">
      <c r="B56" s="80"/>
      <c r="D56" s="7"/>
      <c r="E56" s="7"/>
      <c r="F56" s="7"/>
      <c r="G56" s="85"/>
      <c r="H56" s="85"/>
      <c r="I56" s="85"/>
      <c r="J56" s="85"/>
      <c r="K56" s="85"/>
      <c r="L56" s="86"/>
      <c r="M56" s="85"/>
      <c r="N56" s="85"/>
      <c r="O56" s="85"/>
      <c r="P56" s="85"/>
      <c r="Q56" s="85"/>
      <c r="R56" s="86"/>
      <c r="S56" s="85"/>
      <c r="T56" s="85"/>
      <c r="U56" s="85"/>
      <c r="V56" s="85"/>
      <c r="W56" s="85"/>
      <c r="Y56" s="19"/>
      <c r="Z56" s="19"/>
      <c r="AA56" s="19"/>
      <c r="AB56" s="19"/>
      <c r="AC56" s="19"/>
    </row>
    <row r="57" spans="1:29" ht="19.5" customHeight="1">
      <c r="B57" s="20">
        <f>B55+1</f>
        <v>33</v>
      </c>
      <c r="D57" s="122" t="s">
        <v>68</v>
      </c>
      <c r="E57" s="123"/>
      <c r="F57" s="29" t="s">
        <v>19</v>
      </c>
      <c r="G57" s="124">
        <f t="shared" ref="G57:I61" si="16">M57</f>
        <v>1.6068937260391412</v>
      </c>
      <c r="H57" s="124">
        <f t="shared" si="16"/>
        <v>0.61100994622583382</v>
      </c>
      <c r="I57" s="124">
        <f t="shared" si="16"/>
        <v>-0.42460598973085872</v>
      </c>
      <c r="J57" s="124">
        <f>(J51/I51)-1</f>
        <v>-0.24004870027202341</v>
      </c>
      <c r="K57" s="124">
        <f>(K51/J51)-1</f>
        <v>0.89424365739855105</v>
      </c>
      <c r="L57" s="125"/>
      <c r="M57" s="124">
        <v>1.6068937260391412</v>
      </c>
      <c r="N57" s="124">
        <v>0.61100994622583382</v>
      </c>
      <c r="O57" s="124">
        <v>-0.42460598973085872</v>
      </c>
      <c r="P57" s="124">
        <v>-0.24004870027202341</v>
      </c>
      <c r="Q57" s="124">
        <v>0.89424365739855105</v>
      </c>
      <c r="R57" s="125"/>
      <c r="S57" s="124">
        <f t="shared" ref="S57:W61" si="17">G57-M57</f>
        <v>0</v>
      </c>
      <c r="T57" s="124">
        <f t="shared" si="17"/>
        <v>0</v>
      </c>
      <c r="U57" s="124">
        <f t="shared" si="17"/>
        <v>0</v>
      </c>
      <c r="V57" s="124">
        <f t="shared" si="17"/>
        <v>0</v>
      </c>
      <c r="W57" s="124">
        <f t="shared" si="17"/>
        <v>0</v>
      </c>
      <c r="Y57" s="190"/>
      <c r="Z57" s="191"/>
      <c r="AA57" s="191"/>
      <c r="AB57" s="191"/>
      <c r="AC57" s="192"/>
    </row>
    <row r="58" spans="1:29" ht="19.5" customHeight="1">
      <c r="B58" s="20">
        <f>B57+1</f>
        <v>34</v>
      </c>
      <c r="D58" s="122" t="s">
        <v>69</v>
      </c>
      <c r="E58" s="123"/>
      <c r="F58" s="29" t="s">
        <v>19</v>
      </c>
      <c r="G58" s="124">
        <f t="shared" si="16"/>
        <v>5.3733407509732002E-3</v>
      </c>
      <c r="H58" s="124">
        <f t="shared" si="16"/>
        <v>3.4772517728651206E-3</v>
      </c>
      <c r="I58" s="124">
        <f t="shared" si="16"/>
        <v>0</v>
      </c>
      <c r="J58" s="124">
        <v>0</v>
      </c>
      <c r="K58" s="124">
        <v>0</v>
      </c>
      <c r="L58" s="125"/>
      <c r="M58" s="124">
        <v>5.3733407509732002E-3</v>
      </c>
      <c r="N58" s="124">
        <v>3.4772517728651206E-3</v>
      </c>
      <c r="O58" s="124">
        <v>0</v>
      </c>
      <c r="P58" s="124">
        <v>0</v>
      </c>
      <c r="Q58" s="124">
        <v>0</v>
      </c>
      <c r="R58" s="125"/>
      <c r="S58" s="124">
        <f t="shared" si="17"/>
        <v>0</v>
      </c>
      <c r="T58" s="124">
        <f t="shared" si="17"/>
        <v>0</v>
      </c>
      <c r="U58" s="124">
        <f t="shared" si="17"/>
        <v>0</v>
      </c>
      <c r="V58" s="124">
        <f t="shared" si="17"/>
        <v>0</v>
      </c>
      <c r="W58" s="124">
        <f t="shared" si="17"/>
        <v>0</v>
      </c>
      <c r="Y58" s="190"/>
      <c r="Z58" s="191"/>
      <c r="AA58" s="191"/>
      <c r="AB58" s="191"/>
      <c r="AC58" s="192"/>
    </row>
    <row r="59" spans="1:29" ht="19.5" customHeight="1">
      <c r="B59" s="20">
        <f>B58+1</f>
        <v>35</v>
      </c>
      <c r="D59" s="122" t="s">
        <v>70</v>
      </c>
      <c r="E59" s="123"/>
      <c r="F59" s="29" t="s">
        <v>19</v>
      </c>
      <c r="G59" s="124">
        <f t="shared" si="16"/>
        <v>0</v>
      </c>
      <c r="H59" s="124">
        <f t="shared" si="16"/>
        <v>0</v>
      </c>
      <c r="I59" s="124">
        <f t="shared" si="16"/>
        <v>0</v>
      </c>
      <c r="J59" s="124">
        <v>0</v>
      </c>
      <c r="K59" s="124">
        <v>0</v>
      </c>
      <c r="L59" s="125"/>
      <c r="M59" s="124">
        <v>0</v>
      </c>
      <c r="N59" s="124">
        <v>0</v>
      </c>
      <c r="O59" s="124">
        <v>0</v>
      </c>
      <c r="P59" s="124">
        <v>0</v>
      </c>
      <c r="Q59" s="124">
        <v>0</v>
      </c>
      <c r="R59" s="125"/>
      <c r="S59" s="124">
        <f t="shared" si="17"/>
        <v>0</v>
      </c>
      <c r="T59" s="124">
        <f t="shared" si="17"/>
        <v>0</v>
      </c>
      <c r="U59" s="124">
        <f t="shared" si="17"/>
        <v>0</v>
      </c>
      <c r="V59" s="124">
        <f t="shared" si="17"/>
        <v>0</v>
      </c>
      <c r="W59" s="124">
        <f t="shared" si="17"/>
        <v>0</v>
      </c>
      <c r="Y59" s="190"/>
      <c r="Z59" s="191"/>
      <c r="AA59" s="191"/>
      <c r="AB59" s="191"/>
      <c r="AC59" s="192"/>
    </row>
    <row r="60" spans="1:29" ht="19.5" customHeight="1">
      <c r="B60" s="20">
        <f>B59+1</f>
        <v>36</v>
      </c>
      <c r="D60" s="122" t="s">
        <v>71</v>
      </c>
      <c r="E60" s="123"/>
      <c r="F60" s="29" t="s">
        <v>19</v>
      </c>
      <c r="G60" s="124">
        <f t="shared" si="16"/>
        <v>2.3075335697773092E-3</v>
      </c>
      <c r="H60" s="124">
        <f t="shared" si="16"/>
        <v>0</v>
      </c>
      <c r="I60" s="124">
        <f t="shared" si="16"/>
        <v>0</v>
      </c>
      <c r="J60" s="124">
        <v>6.3853342743359964E-2</v>
      </c>
      <c r="K60" s="124">
        <v>0</v>
      </c>
      <c r="L60" s="125"/>
      <c r="M60" s="124">
        <v>2.3075335697773092E-3</v>
      </c>
      <c r="N60" s="124">
        <v>0</v>
      </c>
      <c r="O60" s="124">
        <v>0</v>
      </c>
      <c r="P60" s="124">
        <v>6.3853342743359964E-2</v>
      </c>
      <c r="Q60" s="124">
        <v>0</v>
      </c>
      <c r="R60" s="125"/>
      <c r="S60" s="124">
        <f t="shared" si="17"/>
        <v>0</v>
      </c>
      <c r="T60" s="124">
        <f t="shared" si="17"/>
        <v>0</v>
      </c>
      <c r="U60" s="124">
        <f t="shared" si="17"/>
        <v>0</v>
      </c>
      <c r="V60" s="124">
        <f t="shared" si="17"/>
        <v>0</v>
      </c>
      <c r="W60" s="124">
        <f t="shared" si="17"/>
        <v>0</v>
      </c>
      <c r="Y60" s="190"/>
      <c r="Z60" s="191"/>
      <c r="AA60" s="191"/>
      <c r="AB60" s="191"/>
      <c r="AC60" s="192"/>
    </row>
    <row r="61" spans="1:29" ht="25.5" customHeight="1">
      <c r="B61" s="20">
        <f>B60+1</f>
        <v>37</v>
      </c>
      <c r="C61" s="106"/>
      <c r="D61" s="126" t="s">
        <v>72</v>
      </c>
      <c r="E61" s="127"/>
      <c r="F61" s="98" t="s">
        <v>19</v>
      </c>
      <c r="G61" s="128">
        <f t="shared" si="16"/>
        <v>1.6145746003598918</v>
      </c>
      <c r="H61" s="128">
        <f t="shared" si="16"/>
        <v>0.614487197998699</v>
      </c>
      <c r="I61" s="128">
        <f t="shared" si="16"/>
        <v>-0.42460598973085872</v>
      </c>
      <c r="J61" s="128">
        <f>SUM(J57:J60)</f>
        <v>-0.17619535752866344</v>
      </c>
      <c r="K61" s="128">
        <f>SUM(K57:K60)</f>
        <v>0.89424365739855105</v>
      </c>
      <c r="L61" s="125"/>
      <c r="M61" s="128">
        <v>1.6145746003598918</v>
      </c>
      <c r="N61" s="128">
        <v>0.614487197998699</v>
      </c>
      <c r="O61" s="128">
        <v>-0.42460598973085872</v>
      </c>
      <c r="P61" s="128">
        <v>-0.17619535752866344</v>
      </c>
      <c r="Q61" s="128">
        <v>0.89424365739855105</v>
      </c>
      <c r="R61" s="125"/>
      <c r="S61" s="128">
        <f t="shared" si="17"/>
        <v>0</v>
      </c>
      <c r="T61" s="128">
        <f t="shared" si="17"/>
        <v>0</v>
      </c>
      <c r="U61" s="128">
        <f t="shared" si="17"/>
        <v>0</v>
      </c>
      <c r="V61" s="128">
        <f t="shared" si="17"/>
        <v>0</v>
      </c>
      <c r="W61" s="128">
        <f t="shared" si="17"/>
        <v>0</v>
      </c>
      <c r="Y61" s="190"/>
      <c r="Z61" s="191"/>
      <c r="AA61" s="191"/>
      <c r="AB61" s="191"/>
      <c r="AC61" s="192"/>
    </row>
    <row r="62" spans="1:29">
      <c r="D62" s="7"/>
      <c r="E62" s="7"/>
      <c r="F62" s="7"/>
      <c r="G62" s="85"/>
      <c r="H62" s="85"/>
      <c r="I62" s="85"/>
      <c r="J62" s="85"/>
      <c r="K62" s="85"/>
      <c r="L62" s="86"/>
      <c r="M62" s="85"/>
      <c r="N62" s="85"/>
      <c r="O62" s="85"/>
      <c r="P62" s="85"/>
      <c r="Q62" s="85"/>
      <c r="R62" s="86"/>
      <c r="S62" s="85"/>
      <c r="T62" s="85"/>
      <c r="U62" s="85"/>
      <c r="V62" s="85"/>
      <c r="W62" s="85"/>
      <c r="Y62" s="19"/>
      <c r="Z62" s="19"/>
      <c r="AA62" s="19"/>
      <c r="AB62" s="19"/>
      <c r="AC62" s="19"/>
    </row>
    <row r="63" spans="1:29" ht="31.5" customHeight="1">
      <c r="A63" s="42"/>
      <c r="B63" s="32"/>
      <c r="C63" s="43"/>
      <c r="D63" s="186" t="s">
        <v>73</v>
      </c>
      <c r="E63" s="203"/>
      <c r="F63" s="16"/>
      <c r="G63" s="88"/>
      <c r="H63" s="89"/>
      <c r="I63" s="89"/>
      <c r="J63" s="89"/>
      <c r="K63" s="90"/>
      <c r="L63" s="86"/>
      <c r="M63" s="88"/>
      <c r="N63" s="89"/>
      <c r="O63" s="89"/>
      <c r="P63" s="89"/>
      <c r="Q63" s="90"/>
      <c r="R63" s="86"/>
      <c r="S63" s="88"/>
      <c r="T63" s="89"/>
      <c r="U63" s="89"/>
      <c r="V63" s="89"/>
      <c r="W63" s="90"/>
      <c r="Y63" s="19"/>
      <c r="Z63" s="19"/>
      <c r="AA63" s="19"/>
      <c r="AB63" s="19"/>
      <c r="AC63" s="19"/>
    </row>
    <row r="64" spans="1:29">
      <c r="D64" s="7"/>
      <c r="E64" s="7"/>
      <c r="F64" s="7"/>
      <c r="G64" s="85"/>
      <c r="H64" s="85"/>
      <c r="I64" s="105"/>
      <c r="J64" s="85"/>
      <c r="K64" s="85"/>
      <c r="L64" s="86"/>
      <c r="M64" s="85"/>
      <c r="N64" s="85"/>
      <c r="O64" s="85"/>
      <c r="P64" s="85"/>
      <c r="Q64" s="85"/>
      <c r="R64" s="86"/>
      <c r="S64" s="85"/>
      <c r="T64" s="85"/>
      <c r="U64" s="85"/>
      <c r="V64" s="85"/>
      <c r="W64" s="85"/>
      <c r="Y64" s="19"/>
      <c r="Z64" s="19"/>
      <c r="AA64" s="19"/>
      <c r="AB64" s="19"/>
      <c r="AC64" s="19"/>
    </row>
    <row r="65" spans="1:29" ht="19.5" customHeight="1">
      <c r="B65" s="20">
        <f>B61+1</f>
        <v>38</v>
      </c>
      <c r="D65" s="188" t="s">
        <v>74</v>
      </c>
      <c r="E65" s="189"/>
      <c r="F65" s="29" t="s">
        <v>17</v>
      </c>
      <c r="G65" s="91">
        <f t="shared" ref="G65:I67" si="18">M65</f>
        <v>587.07022368739479</v>
      </c>
      <c r="H65" s="91">
        <f t="shared" si="18"/>
        <v>674.37899962172412</v>
      </c>
      <c r="I65" s="91">
        <f t="shared" si="18"/>
        <v>716.02714111240994</v>
      </c>
      <c r="J65" s="91">
        <f>J31-J51-J87</f>
        <v>676.59920655609244</v>
      </c>
      <c r="K65" s="91">
        <f>K31-K51-K87</f>
        <v>734.20358100542887</v>
      </c>
      <c r="L65" s="41"/>
      <c r="M65" s="91">
        <v>587.07022368739479</v>
      </c>
      <c r="N65" s="91">
        <v>674.37899962172412</v>
      </c>
      <c r="O65" s="91">
        <v>716.02714111240994</v>
      </c>
      <c r="P65" s="91">
        <v>676.60444775016435</v>
      </c>
      <c r="Q65" s="91">
        <v>734.21791755312938</v>
      </c>
      <c r="R65" s="41"/>
      <c r="S65" s="91">
        <f t="shared" ref="S65:W67" si="19">G65-M65</f>
        <v>0</v>
      </c>
      <c r="T65" s="91">
        <f t="shared" si="19"/>
        <v>0</v>
      </c>
      <c r="U65" s="91">
        <f t="shared" si="19"/>
        <v>0</v>
      </c>
      <c r="V65" s="91">
        <f t="shared" si="19"/>
        <v>-5.2411940719139238E-3</v>
      </c>
      <c r="W65" s="91">
        <f t="shared" si="19"/>
        <v>-1.4336547700509072E-2</v>
      </c>
      <c r="X65" s="129"/>
      <c r="Y65" s="190"/>
      <c r="Z65" s="191"/>
      <c r="AA65" s="191"/>
      <c r="AB65" s="191"/>
      <c r="AC65" s="192"/>
    </row>
    <row r="66" spans="1:29" ht="19.5" customHeight="1">
      <c r="B66" s="20">
        <f>B65+1</f>
        <v>39</v>
      </c>
      <c r="D66" s="188" t="s">
        <v>75</v>
      </c>
      <c r="E66" s="189"/>
      <c r="F66" s="29" t="s">
        <v>17</v>
      </c>
      <c r="G66" s="91">
        <f t="shared" si="18"/>
        <v>595.25977025189809</v>
      </c>
      <c r="H66" s="91">
        <f t="shared" si="18"/>
        <v>674.37899962172412</v>
      </c>
      <c r="I66" s="91">
        <f t="shared" si="18"/>
        <v>716.02714111240994</v>
      </c>
      <c r="J66" s="91">
        <f>J34-J54-J87</f>
        <v>676.59920655609244</v>
      </c>
      <c r="K66" s="91">
        <f>K34-K54-K87</f>
        <v>734.20358100542887</v>
      </c>
      <c r="L66" s="41"/>
      <c r="M66" s="91">
        <v>595.25977025189809</v>
      </c>
      <c r="N66" s="91">
        <v>674.37899962172412</v>
      </c>
      <c r="O66" s="91">
        <v>716.02714111240994</v>
      </c>
      <c r="P66" s="91">
        <v>676.60444775016435</v>
      </c>
      <c r="Q66" s="91">
        <v>734.21791755312938</v>
      </c>
      <c r="R66" s="41"/>
      <c r="S66" s="91">
        <f t="shared" si="19"/>
        <v>0</v>
      </c>
      <c r="T66" s="91">
        <f t="shared" si="19"/>
        <v>0</v>
      </c>
      <c r="U66" s="91">
        <f t="shared" si="19"/>
        <v>0</v>
      </c>
      <c r="V66" s="91">
        <f t="shared" si="19"/>
        <v>-5.2411940719139238E-3</v>
      </c>
      <c r="W66" s="91">
        <f t="shared" si="19"/>
        <v>-1.4336547700509072E-2</v>
      </c>
      <c r="Y66" s="190"/>
      <c r="Z66" s="191"/>
      <c r="AA66" s="191"/>
      <c r="AB66" s="191"/>
      <c r="AC66" s="192"/>
    </row>
    <row r="67" spans="1:29" ht="19.5" customHeight="1">
      <c r="B67" s="20">
        <f>B66+1</f>
        <v>40</v>
      </c>
      <c r="D67" s="188" t="s">
        <v>76</v>
      </c>
      <c r="E67" s="189"/>
      <c r="F67" s="29" t="s">
        <v>17</v>
      </c>
      <c r="G67" s="91">
        <f t="shared" si="18"/>
        <v>-8.1895465645033028</v>
      </c>
      <c r="H67" s="91">
        <f t="shared" si="18"/>
        <v>0</v>
      </c>
      <c r="I67" s="91">
        <f t="shared" si="18"/>
        <v>0</v>
      </c>
      <c r="J67" s="91">
        <f>J65-J66</f>
        <v>0</v>
      </c>
      <c r="K67" s="91">
        <f>K65-K66</f>
        <v>0</v>
      </c>
      <c r="L67" s="41"/>
      <c r="M67" s="91">
        <v>-8.1895465645033028</v>
      </c>
      <c r="N67" s="91">
        <v>0</v>
      </c>
      <c r="O67" s="91">
        <v>0</v>
      </c>
      <c r="P67" s="91">
        <v>0</v>
      </c>
      <c r="Q67" s="91">
        <v>0</v>
      </c>
      <c r="R67" s="41"/>
      <c r="S67" s="91">
        <f t="shared" si="19"/>
        <v>0</v>
      </c>
      <c r="T67" s="91">
        <f t="shared" si="19"/>
        <v>0</v>
      </c>
      <c r="U67" s="91">
        <f t="shared" si="19"/>
        <v>0</v>
      </c>
      <c r="V67" s="91">
        <f t="shared" si="19"/>
        <v>0</v>
      </c>
      <c r="W67" s="91">
        <f t="shared" si="19"/>
        <v>0</v>
      </c>
      <c r="Y67" s="190"/>
      <c r="Z67" s="191"/>
      <c r="AA67" s="191"/>
      <c r="AB67" s="191"/>
      <c r="AC67" s="192"/>
    </row>
    <row r="68" spans="1:29">
      <c r="D68" s="7"/>
      <c r="E68" s="7"/>
      <c r="F68" s="7"/>
      <c r="G68" s="85"/>
      <c r="H68" s="85"/>
      <c r="I68" s="85"/>
      <c r="J68" s="85"/>
      <c r="K68" s="85"/>
      <c r="L68" s="86"/>
      <c r="M68" s="85"/>
      <c r="N68" s="85"/>
      <c r="O68" s="85"/>
      <c r="P68" s="85"/>
      <c r="Q68" s="85"/>
      <c r="R68" s="86"/>
      <c r="S68" s="85"/>
      <c r="T68" s="85"/>
      <c r="U68" s="85"/>
      <c r="V68" s="85"/>
      <c r="W68" s="85"/>
      <c r="Y68" s="19"/>
      <c r="Z68" s="19"/>
      <c r="AA68" s="19"/>
      <c r="AB68" s="19"/>
      <c r="AC68" s="19"/>
    </row>
    <row r="69" spans="1:29" ht="19.5" customHeight="1">
      <c r="B69" s="20">
        <f>B67+1</f>
        <v>41</v>
      </c>
      <c r="D69" s="180" t="s">
        <v>68</v>
      </c>
      <c r="E69" s="180"/>
      <c r="F69" s="29" t="s">
        <v>19</v>
      </c>
      <c r="G69" s="124">
        <f t="shared" ref="G69:I73" si="20">M69</f>
        <v>-3.6816332279940855E-2</v>
      </c>
      <c r="H69" s="130">
        <f t="shared" si="20"/>
        <v>-1.1099305603198384E-2</v>
      </c>
      <c r="I69" s="130">
        <f t="shared" si="20"/>
        <v>6.2137277555203818E-2</v>
      </c>
      <c r="J69" s="130">
        <f>(J65/I65)-1</f>
        <v>-5.5064860383731817E-2</v>
      </c>
      <c r="K69" s="130">
        <f>(K65/J65)-1</f>
        <v>8.513810523447729E-2</v>
      </c>
      <c r="L69" s="125"/>
      <c r="M69" s="124">
        <v>-3.6816332279940855E-2</v>
      </c>
      <c r="N69" s="130">
        <v>-1.1099305603198384E-2</v>
      </c>
      <c r="O69" s="130">
        <v>6.2137277555203818E-2</v>
      </c>
      <c r="P69" s="130">
        <v>-5.505754055774903E-2</v>
      </c>
      <c r="Q69" s="130">
        <v>8.51508883728751E-2</v>
      </c>
      <c r="R69" s="125"/>
      <c r="S69" s="124">
        <f t="shared" ref="S69:W73" si="21">G69-M69</f>
        <v>0</v>
      </c>
      <c r="T69" s="124">
        <f t="shared" si="21"/>
        <v>0</v>
      </c>
      <c r="U69" s="124">
        <f t="shared" si="21"/>
        <v>0</v>
      </c>
      <c r="V69" s="124">
        <f t="shared" si="21"/>
        <v>-7.3198259827877976E-6</v>
      </c>
      <c r="W69" s="124">
        <f t="shared" si="21"/>
        <v>-1.2783138397809424E-5</v>
      </c>
      <c r="Y69" s="190"/>
      <c r="Z69" s="191"/>
      <c r="AA69" s="191"/>
      <c r="AB69" s="191"/>
      <c r="AC69" s="192"/>
    </row>
    <row r="70" spans="1:29" ht="19.5" customHeight="1">
      <c r="B70" s="20">
        <f>B69+1</f>
        <v>42</v>
      </c>
      <c r="D70" s="180" t="s">
        <v>69</v>
      </c>
      <c r="E70" s="180"/>
      <c r="F70" s="29" t="s">
        <v>19</v>
      </c>
      <c r="G70" s="124">
        <f t="shared" si="20"/>
        <v>2.3125393949734569E-3</v>
      </c>
      <c r="H70" s="130">
        <f t="shared" si="20"/>
        <v>-5.8389340707592607E-4</v>
      </c>
      <c r="I70" s="130">
        <f t="shared" si="20"/>
        <v>0</v>
      </c>
      <c r="J70" s="130">
        <v>0</v>
      </c>
      <c r="K70" s="130">
        <v>0</v>
      </c>
      <c r="L70" s="125"/>
      <c r="M70" s="124">
        <v>2.3125393949734569E-3</v>
      </c>
      <c r="N70" s="130">
        <v>-5.8389340707592607E-4</v>
      </c>
      <c r="O70" s="130">
        <v>0</v>
      </c>
      <c r="P70" s="130">
        <v>0</v>
      </c>
      <c r="Q70" s="130">
        <v>0</v>
      </c>
      <c r="R70" s="125"/>
      <c r="S70" s="124">
        <f t="shared" si="21"/>
        <v>0</v>
      </c>
      <c r="T70" s="124">
        <f t="shared" si="21"/>
        <v>0</v>
      </c>
      <c r="U70" s="124">
        <f t="shared" si="21"/>
        <v>0</v>
      </c>
      <c r="V70" s="124">
        <f t="shared" si="21"/>
        <v>0</v>
      </c>
      <c r="W70" s="124">
        <f t="shared" si="21"/>
        <v>0</v>
      </c>
      <c r="Y70" s="190"/>
      <c r="Z70" s="191"/>
      <c r="AA70" s="191"/>
      <c r="AB70" s="191"/>
      <c r="AC70" s="192"/>
    </row>
    <row r="71" spans="1:29" ht="19.5" customHeight="1">
      <c r="B71" s="20">
        <f>B70+1</f>
        <v>43</v>
      </c>
      <c r="D71" s="180" t="s">
        <v>70</v>
      </c>
      <c r="E71" s="180"/>
      <c r="F71" s="29" t="s">
        <v>19</v>
      </c>
      <c r="G71" s="124">
        <f t="shared" si="20"/>
        <v>6.2755193721334424E-3</v>
      </c>
      <c r="H71" s="130">
        <f t="shared" si="20"/>
        <v>0</v>
      </c>
      <c r="I71" s="130">
        <f t="shared" si="20"/>
        <v>0</v>
      </c>
      <c r="J71" s="130">
        <v>0</v>
      </c>
      <c r="K71" s="130">
        <v>0</v>
      </c>
      <c r="L71" s="125"/>
      <c r="M71" s="124">
        <v>6.2755193721334424E-3</v>
      </c>
      <c r="N71" s="130">
        <v>0</v>
      </c>
      <c r="O71" s="130">
        <v>0</v>
      </c>
      <c r="P71" s="130">
        <v>0</v>
      </c>
      <c r="Q71" s="130">
        <v>0</v>
      </c>
      <c r="R71" s="125"/>
      <c r="S71" s="124">
        <f t="shared" si="21"/>
        <v>0</v>
      </c>
      <c r="T71" s="124">
        <f t="shared" si="21"/>
        <v>0</v>
      </c>
      <c r="U71" s="124">
        <f t="shared" si="21"/>
        <v>0</v>
      </c>
      <c r="V71" s="124">
        <f t="shared" si="21"/>
        <v>0</v>
      </c>
      <c r="W71" s="124">
        <f t="shared" si="21"/>
        <v>0</v>
      </c>
      <c r="Y71" s="190"/>
      <c r="Z71" s="191"/>
      <c r="AA71" s="191"/>
      <c r="AB71" s="191"/>
      <c r="AC71" s="192"/>
    </row>
    <row r="72" spans="1:29" ht="19.5" customHeight="1">
      <c r="B72" s="20">
        <f>B71+1</f>
        <v>44</v>
      </c>
      <c r="D72" s="180" t="s">
        <v>71</v>
      </c>
      <c r="E72" s="180"/>
      <c r="F72" s="29" t="s">
        <v>19</v>
      </c>
      <c r="G72" s="124">
        <f t="shared" si="20"/>
        <v>-4.0389557109448901E-3</v>
      </c>
      <c r="H72" s="124">
        <f t="shared" si="20"/>
        <v>4.6085415571437902E-5</v>
      </c>
      <c r="I72" s="124">
        <f t="shared" si="20"/>
        <v>0</v>
      </c>
      <c r="J72" s="124">
        <v>9.9499257155188425E-2</v>
      </c>
      <c r="K72" s="124">
        <v>0</v>
      </c>
      <c r="L72" s="125"/>
      <c r="M72" s="124">
        <v>-4.0389557109448901E-3</v>
      </c>
      <c r="N72" s="130">
        <v>4.6085415571437902E-5</v>
      </c>
      <c r="O72" s="130">
        <v>0</v>
      </c>
      <c r="P72" s="130">
        <v>9.3676511066620824E-2</v>
      </c>
      <c r="Q72" s="130">
        <v>0</v>
      </c>
      <c r="R72" s="125"/>
      <c r="S72" s="124">
        <f t="shared" si="21"/>
        <v>0</v>
      </c>
      <c r="T72" s="124">
        <f t="shared" si="21"/>
        <v>0</v>
      </c>
      <c r="U72" s="124">
        <f t="shared" si="21"/>
        <v>0</v>
      </c>
      <c r="V72" s="124">
        <f t="shared" si="21"/>
        <v>5.8227460885676013E-3</v>
      </c>
      <c r="W72" s="124">
        <f t="shared" si="21"/>
        <v>0</v>
      </c>
      <c r="Y72" s="190"/>
      <c r="Z72" s="191"/>
      <c r="AA72" s="191"/>
      <c r="AB72" s="191"/>
      <c r="AC72" s="192"/>
    </row>
    <row r="73" spans="1:29" ht="25.5" customHeight="1">
      <c r="A73" s="6"/>
      <c r="B73" s="20">
        <f>B72+1</f>
        <v>45</v>
      </c>
      <c r="C73" s="106"/>
      <c r="D73" s="201" t="s">
        <v>77</v>
      </c>
      <c r="E73" s="202"/>
      <c r="F73" s="98" t="s">
        <v>19</v>
      </c>
      <c r="G73" s="128">
        <f t="shared" si="20"/>
        <v>-3.2267229223778844E-2</v>
      </c>
      <c r="H73" s="128">
        <f t="shared" si="20"/>
        <v>-1.1637113594702871E-2</v>
      </c>
      <c r="I73" s="128">
        <f t="shared" si="20"/>
        <v>6.2137277555203818E-2</v>
      </c>
      <c r="J73" s="128">
        <f>SUM(J69:J72)</f>
        <v>4.4434396771456608E-2</v>
      </c>
      <c r="K73" s="128">
        <f>SUM(K69:K72)</f>
        <v>8.513810523447729E-2</v>
      </c>
      <c r="L73" s="125"/>
      <c r="M73" s="128">
        <v>-3.2267229223778844E-2</v>
      </c>
      <c r="N73" s="128">
        <v>-1.1637113594702871E-2</v>
      </c>
      <c r="O73" s="128">
        <v>6.2137277555203818E-2</v>
      </c>
      <c r="P73" s="128">
        <v>3.8618970508871794E-2</v>
      </c>
      <c r="Q73" s="128">
        <v>8.51508883728751E-2</v>
      </c>
      <c r="R73" s="125"/>
      <c r="S73" s="128">
        <f t="shared" si="21"/>
        <v>0</v>
      </c>
      <c r="T73" s="128">
        <f t="shared" si="21"/>
        <v>0</v>
      </c>
      <c r="U73" s="128">
        <f t="shared" si="21"/>
        <v>0</v>
      </c>
      <c r="V73" s="128">
        <f t="shared" si="21"/>
        <v>5.8154262625848135E-3</v>
      </c>
      <c r="W73" s="128">
        <f t="shared" si="21"/>
        <v>-1.2783138397809424E-5</v>
      </c>
      <c r="Y73" s="190"/>
      <c r="Z73" s="191"/>
      <c r="AA73" s="191"/>
      <c r="AB73" s="191"/>
      <c r="AC73" s="192"/>
    </row>
    <row r="74" spans="1:29">
      <c r="D74" s="7"/>
      <c r="E74" s="7"/>
      <c r="F74" s="7"/>
      <c r="G74" s="85"/>
      <c r="H74" s="85"/>
      <c r="I74" s="85"/>
      <c r="J74" s="85"/>
      <c r="K74" s="85"/>
      <c r="L74" s="86"/>
      <c r="M74" s="85"/>
      <c r="N74" s="85"/>
      <c r="O74" s="85"/>
      <c r="P74" s="85"/>
      <c r="Q74" s="85"/>
      <c r="R74" s="86"/>
      <c r="S74" s="85"/>
      <c r="T74" s="85"/>
      <c r="U74" s="85"/>
      <c r="V74" s="85"/>
      <c r="W74" s="85"/>
      <c r="Y74" s="19"/>
      <c r="Z74" s="19"/>
      <c r="AA74" s="19"/>
      <c r="AB74" s="19"/>
      <c r="AC74" s="19"/>
    </row>
    <row r="75" spans="1:29" ht="31.5" customHeight="1">
      <c r="A75" s="32"/>
      <c r="B75" s="32"/>
      <c r="C75" s="33"/>
      <c r="D75" s="186" t="s">
        <v>78</v>
      </c>
      <c r="E75" s="207"/>
      <c r="F75" s="131"/>
      <c r="G75" s="132"/>
      <c r="H75" s="133"/>
      <c r="I75" s="133"/>
      <c r="J75" s="133"/>
      <c r="K75" s="134"/>
      <c r="L75" s="86"/>
      <c r="M75" s="132"/>
      <c r="N75" s="133"/>
      <c r="O75" s="133"/>
      <c r="P75" s="133"/>
      <c r="Q75" s="134"/>
      <c r="R75" s="86"/>
      <c r="S75" s="132"/>
      <c r="T75" s="133"/>
      <c r="U75" s="133"/>
      <c r="V75" s="133"/>
      <c r="W75" s="134"/>
      <c r="Y75" s="19"/>
      <c r="Z75" s="19"/>
      <c r="AA75" s="19"/>
      <c r="AB75" s="19"/>
      <c r="AC75" s="19"/>
    </row>
    <row r="76" spans="1:29">
      <c r="D76" s="7"/>
      <c r="E76" s="7"/>
      <c r="F76" s="7"/>
      <c r="G76" s="85"/>
      <c r="H76" s="85"/>
      <c r="I76" s="85"/>
      <c r="J76" s="85"/>
      <c r="K76" s="85"/>
      <c r="L76" s="86"/>
      <c r="M76" s="85"/>
      <c r="N76" s="85"/>
      <c r="O76" s="85"/>
      <c r="P76" s="85"/>
      <c r="Q76" s="85"/>
      <c r="R76" s="86"/>
      <c r="S76" s="85"/>
      <c r="T76" s="85"/>
      <c r="U76" s="85"/>
      <c r="V76" s="85"/>
      <c r="W76" s="85"/>
      <c r="Y76" s="19"/>
      <c r="Z76" s="19"/>
      <c r="AA76" s="19"/>
      <c r="AB76" s="19"/>
      <c r="AC76" s="19"/>
    </row>
    <row r="77" spans="1:29" ht="19.5" customHeight="1">
      <c r="A77" s="63"/>
      <c r="B77" s="20">
        <f>B73+1</f>
        <v>46</v>
      </c>
      <c r="D77" s="28" t="s">
        <v>79</v>
      </c>
      <c r="E77" s="29" t="s">
        <v>80</v>
      </c>
      <c r="F77" s="29" t="s">
        <v>17</v>
      </c>
      <c r="G77" s="135">
        <f t="shared" ref="G77:I89" si="22">M77</f>
        <v>6.1907184237992814</v>
      </c>
      <c r="H77" s="135">
        <f t="shared" si="22"/>
        <v>31.388074263928381</v>
      </c>
      <c r="I77" s="135">
        <f t="shared" si="22"/>
        <v>35.747970995151263</v>
      </c>
      <c r="J77" s="135">
        <v>17.797224579112786</v>
      </c>
      <c r="K77" s="135">
        <v>16.014495641516969</v>
      </c>
      <c r="L77" s="86"/>
      <c r="M77" s="135">
        <v>6.1907184237992814</v>
      </c>
      <c r="N77" s="135">
        <v>31.388074263928381</v>
      </c>
      <c r="O77" s="135">
        <v>35.747970995151263</v>
      </c>
      <c r="P77" s="135">
        <v>17.79722457911279</v>
      </c>
      <c r="Q77" s="135">
        <v>16.014495641516969</v>
      </c>
      <c r="R77" s="86"/>
      <c r="S77" s="135">
        <f t="shared" ref="S77:W89" si="23">G77-M77</f>
        <v>0</v>
      </c>
      <c r="T77" s="135">
        <f t="shared" si="23"/>
        <v>0</v>
      </c>
      <c r="U77" s="135">
        <f t="shared" si="23"/>
        <v>0</v>
      </c>
      <c r="V77" s="135">
        <f t="shared" si="23"/>
        <v>0</v>
      </c>
      <c r="W77" s="135">
        <f t="shared" si="23"/>
        <v>0</v>
      </c>
      <c r="Y77" s="190"/>
      <c r="Z77" s="191"/>
      <c r="AA77" s="191"/>
      <c r="AB77" s="191"/>
      <c r="AC77" s="192"/>
    </row>
    <row r="78" spans="1:29" ht="19.5" customHeight="1">
      <c r="A78" s="136"/>
      <c r="B78" s="20">
        <f>B77+1</f>
        <v>47</v>
      </c>
      <c r="D78" s="28" t="s">
        <v>81</v>
      </c>
      <c r="E78" s="29" t="s">
        <v>82</v>
      </c>
      <c r="F78" s="29" t="str">
        <f>F77</f>
        <v>NOMINAL</v>
      </c>
      <c r="G78" s="135">
        <f t="shared" si="22"/>
        <v>3.129807612141049</v>
      </c>
      <c r="H78" s="135">
        <f t="shared" si="22"/>
        <v>3.7816624843922768</v>
      </c>
      <c r="I78" s="135">
        <f t="shared" si="22"/>
        <v>3.8236725679400108</v>
      </c>
      <c r="J78" s="135">
        <v>4.8837206216477398</v>
      </c>
      <c r="K78" s="135">
        <v>4.8959751299370389</v>
      </c>
      <c r="L78" s="86"/>
      <c r="M78" s="135">
        <v>3.129807612141049</v>
      </c>
      <c r="N78" s="135">
        <v>3.7816624843922768</v>
      </c>
      <c r="O78" s="135">
        <v>3.8236725679400108</v>
      </c>
      <c r="P78" s="135">
        <v>4.8837206216477398</v>
      </c>
      <c r="Q78" s="135">
        <v>4.895975129937038</v>
      </c>
      <c r="R78" s="86"/>
      <c r="S78" s="135">
        <f t="shared" si="23"/>
        <v>0</v>
      </c>
      <c r="T78" s="135">
        <f t="shared" si="23"/>
        <v>0</v>
      </c>
      <c r="U78" s="135">
        <f t="shared" si="23"/>
        <v>0</v>
      </c>
      <c r="V78" s="135">
        <f t="shared" si="23"/>
        <v>0</v>
      </c>
      <c r="W78" s="135">
        <f t="shared" si="23"/>
        <v>0</v>
      </c>
      <c r="Y78" s="190"/>
      <c r="Z78" s="191"/>
      <c r="AA78" s="191"/>
      <c r="AB78" s="191"/>
      <c r="AC78" s="192"/>
    </row>
    <row r="79" spans="1:29" ht="19.5" customHeight="1">
      <c r="A79" s="136"/>
      <c r="B79" s="20">
        <f t="shared" ref="B79:B89" si="24">B78+1</f>
        <v>48</v>
      </c>
      <c r="D79" s="28" t="s">
        <v>83</v>
      </c>
      <c r="E79" s="29" t="s">
        <v>84</v>
      </c>
      <c r="F79" s="29" t="str">
        <f t="shared" ref="F79:F88" si="25">F78</f>
        <v>NOMINAL</v>
      </c>
      <c r="G79" s="135">
        <f t="shared" si="22"/>
        <v>70.994655809130435</v>
      </c>
      <c r="H79" s="135">
        <f t="shared" si="22"/>
        <v>77.156039721717761</v>
      </c>
      <c r="I79" s="135">
        <f t="shared" si="22"/>
        <v>63.822417920000007</v>
      </c>
      <c r="J79" s="135">
        <v>61.94623001422493</v>
      </c>
      <c r="K79" s="135">
        <v>58.630853735262598</v>
      </c>
      <c r="L79" s="86"/>
      <c r="M79" s="135">
        <v>70.994655809130435</v>
      </c>
      <c r="N79" s="135">
        <v>77.156039721717761</v>
      </c>
      <c r="O79" s="135">
        <v>63.822417920000007</v>
      </c>
      <c r="P79" s="135">
        <v>61.94623001422493</v>
      </c>
      <c r="Q79" s="135">
        <v>58.630853735262598</v>
      </c>
      <c r="R79" s="86"/>
      <c r="S79" s="135">
        <f t="shared" si="23"/>
        <v>0</v>
      </c>
      <c r="T79" s="135">
        <f t="shared" si="23"/>
        <v>0</v>
      </c>
      <c r="U79" s="135">
        <f t="shared" si="23"/>
        <v>0</v>
      </c>
      <c r="V79" s="135">
        <f t="shared" si="23"/>
        <v>0</v>
      </c>
      <c r="W79" s="135">
        <f t="shared" si="23"/>
        <v>0</v>
      </c>
      <c r="Y79" s="190"/>
      <c r="Z79" s="191"/>
      <c r="AA79" s="191"/>
      <c r="AB79" s="191"/>
      <c r="AC79" s="192"/>
    </row>
    <row r="80" spans="1:29" ht="21.75" customHeight="1">
      <c r="A80" s="63"/>
      <c r="B80" s="20">
        <f t="shared" si="24"/>
        <v>49</v>
      </c>
      <c r="D80" s="28" t="s">
        <v>85</v>
      </c>
      <c r="E80" s="29" t="s">
        <v>86</v>
      </c>
      <c r="F80" s="29" t="str">
        <f t="shared" si="25"/>
        <v>NOMINAL</v>
      </c>
      <c r="G80" s="135">
        <f t="shared" si="22"/>
        <v>12.31445146458932</v>
      </c>
      <c r="H80" s="135">
        <f t="shared" si="22"/>
        <v>8.0918927491216088</v>
      </c>
      <c r="I80" s="135">
        <f t="shared" si="22"/>
        <v>0</v>
      </c>
      <c r="J80" s="135">
        <v>-4.0049340356625187</v>
      </c>
      <c r="K80" s="135">
        <v>-4.0734254173394469</v>
      </c>
      <c r="L80" s="86"/>
      <c r="M80" s="135">
        <v>12.31445146458932</v>
      </c>
      <c r="N80" s="135">
        <v>8.0918927491216088</v>
      </c>
      <c r="O80" s="135">
        <v>0</v>
      </c>
      <c r="P80" s="135">
        <v>-4.0049340356625187</v>
      </c>
      <c r="Q80" s="135">
        <v>-4.0734254173394469</v>
      </c>
      <c r="R80" s="86"/>
      <c r="S80" s="135">
        <f t="shared" si="23"/>
        <v>0</v>
      </c>
      <c r="T80" s="135">
        <f t="shared" si="23"/>
        <v>0</v>
      </c>
      <c r="U80" s="135">
        <f t="shared" si="23"/>
        <v>0</v>
      </c>
      <c r="V80" s="135">
        <f t="shared" si="23"/>
        <v>0</v>
      </c>
      <c r="W80" s="135">
        <f t="shared" si="23"/>
        <v>0</v>
      </c>
      <c r="Y80" s="190"/>
      <c r="Z80" s="191"/>
      <c r="AA80" s="191"/>
      <c r="AB80" s="191"/>
      <c r="AC80" s="192"/>
    </row>
    <row r="81" spans="1:29" ht="19.5" customHeight="1">
      <c r="A81" s="63"/>
      <c r="B81" s="20">
        <f t="shared" si="24"/>
        <v>50</v>
      </c>
      <c r="D81" s="28" t="s">
        <v>87</v>
      </c>
      <c r="E81" s="29" t="s">
        <v>88</v>
      </c>
      <c r="F81" s="29" t="str">
        <f t="shared" si="25"/>
        <v>NOMINAL</v>
      </c>
      <c r="G81" s="135">
        <f t="shared" si="22"/>
        <v>0</v>
      </c>
      <c r="H81" s="135">
        <f t="shared" si="22"/>
        <v>0</v>
      </c>
      <c r="I81" s="135">
        <f t="shared" si="22"/>
        <v>0</v>
      </c>
      <c r="J81" s="135">
        <v>0</v>
      </c>
      <c r="K81" s="135">
        <v>0</v>
      </c>
      <c r="L81" s="86"/>
      <c r="M81" s="135">
        <v>0</v>
      </c>
      <c r="N81" s="135">
        <v>0</v>
      </c>
      <c r="O81" s="135">
        <v>0</v>
      </c>
      <c r="P81" s="135">
        <v>0</v>
      </c>
      <c r="Q81" s="135">
        <v>0</v>
      </c>
      <c r="R81" s="86"/>
      <c r="S81" s="135">
        <f t="shared" si="23"/>
        <v>0</v>
      </c>
      <c r="T81" s="135">
        <f t="shared" si="23"/>
        <v>0</v>
      </c>
      <c r="U81" s="135">
        <f t="shared" si="23"/>
        <v>0</v>
      </c>
      <c r="V81" s="135">
        <f t="shared" si="23"/>
        <v>0</v>
      </c>
      <c r="W81" s="135">
        <f t="shared" si="23"/>
        <v>0</v>
      </c>
      <c r="Y81" s="190"/>
      <c r="Z81" s="191"/>
      <c r="AA81" s="191"/>
      <c r="AB81" s="191"/>
      <c r="AC81" s="192"/>
    </row>
    <row r="82" spans="1:29" ht="19.5" customHeight="1">
      <c r="A82" s="136"/>
      <c r="B82" s="20">
        <f t="shared" si="24"/>
        <v>51</v>
      </c>
      <c r="D82" s="28" t="s">
        <v>89</v>
      </c>
      <c r="E82" s="29" t="s">
        <v>90</v>
      </c>
      <c r="F82" s="29" t="str">
        <f t="shared" si="25"/>
        <v>NOMINAL</v>
      </c>
      <c r="G82" s="135">
        <f t="shared" si="22"/>
        <v>0</v>
      </c>
      <c r="H82" s="135">
        <f t="shared" si="22"/>
        <v>0</v>
      </c>
      <c r="I82" s="135">
        <f t="shared" si="22"/>
        <v>0</v>
      </c>
      <c r="J82" s="135">
        <v>0</v>
      </c>
      <c r="K82" s="135">
        <v>0</v>
      </c>
      <c r="L82" s="86"/>
      <c r="M82" s="135">
        <v>0</v>
      </c>
      <c r="N82" s="135">
        <v>0</v>
      </c>
      <c r="O82" s="135">
        <v>0</v>
      </c>
      <c r="P82" s="135">
        <v>0</v>
      </c>
      <c r="Q82" s="135">
        <v>0</v>
      </c>
      <c r="R82" s="86"/>
      <c r="S82" s="135">
        <f t="shared" si="23"/>
        <v>0</v>
      </c>
      <c r="T82" s="135">
        <f t="shared" si="23"/>
        <v>0</v>
      </c>
      <c r="U82" s="135">
        <f t="shared" si="23"/>
        <v>0</v>
      </c>
      <c r="V82" s="135">
        <f t="shared" si="23"/>
        <v>0</v>
      </c>
      <c r="W82" s="135">
        <f t="shared" si="23"/>
        <v>0</v>
      </c>
      <c r="Y82" s="190"/>
      <c r="Z82" s="191"/>
      <c r="AA82" s="191"/>
      <c r="AB82" s="191"/>
      <c r="AC82" s="192"/>
    </row>
    <row r="83" spans="1:29" ht="19.5" customHeight="1">
      <c r="A83" s="136"/>
      <c r="B83" s="20">
        <f t="shared" si="24"/>
        <v>52</v>
      </c>
      <c r="D83" s="28" t="s">
        <v>91</v>
      </c>
      <c r="E83" s="29" t="s">
        <v>92</v>
      </c>
      <c r="F83" s="29" t="str">
        <f t="shared" si="25"/>
        <v>NOMINAL</v>
      </c>
      <c r="G83" s="135">
        <f t="shared" si="22"/>
        <v>0</v>
      </c>
      <c r="H83" s="135">
        <f t="shared" si="22"/>
        <v>0</v>
      </c>
      <c r="I83" s="135">
        <f t="shared" si="22"/>
        <v>0</v>
      </c>
      <c r="J83" s="135">
        <v>0</v>
      </c>
      <c r="K83" s="135">
        <v>0</v>
      </c>
      <c r="L83" s="86"/>
      <c r="M83" s="135">
        <v>0</v>
      </c>
      <c r="N83" s="135">
        <v>0</v>
      </c>
      <c r="O83" s="135">
        <v>0</v>
      </c>
      <c r="P83" s="135">
        <v>0</v>
      </c>
      <c r="Q83" s="135">
        <v>0</v>
      </c>
      <c r="R83" s="86"/>
      <c r="S83" s="135">
        <f t="shared" si="23"/>
        <v>0</v>
      </c>
      <c r="T83" s="135">
        <f t="shared" si="23"/>
        <v>0</v>
      </c>
      <c r="U83" s="135">
        <f t="shared" si="23"/>
        <v>0</v>
      </c>
      <c r="V83" s="135">
        <f t="shared" si="23"/>
        <v>0</v>
      </c>
      <c r="W83" s="135">
        <f t="shared" si="23"/>
        <v>0</v>
      </c>
      <c r="Y83" s="190"/>
      <c r="Z83" s="191"/>
      <c r="AA83" s="191"/>
      <c r="AB83" s="191"/>
      <c r="AC83" s="192"/>
    </row>
    <row r="84" spans="1:29" ht="19.5" customHeight="1">
      <c r="A84" s="136"/>
      <c r="B84" s="20">
        <f t="shared" si="24"/>
        <v>53</v>
      </c>
      <c r="D84" s="137" t="s">
        <v>93</v>
      </c>
      <c r="E84" s="112" t="s">
        <v>94</v>
      </c>
      <c r="F84" s="112" t="str">
        <f t="shared" si="25"/>
        <v>NOMINAL</v>
      </c>
      <c r="G84" s="138">
        <f t="shared" si="22"/>
        <v>0.4342309531487904</v>
      </c>
      <c r="H84" s="138">
        <v>0</v>
      </c>
      <c r="I84" s="138">
        <v>0</v>
      </c>
      <c r="J84" s="138">
        <v>0</v>
      </c>
      <c r="K84" s="138">
        <v>0</v>
      </c>
      <c r="L84" s="86"/>
      <c r="M84" s="138">
        <v>0.4342309531487904</v>
      </c>
      <c r="N84" s="138">
        <v>0</v>
      </c>
      <c r="O84" s="138">
        <v>0</v>
      </c>
      <c r="P84" s="138">
        <v>0</v>
      </c>
      <c r="Q84" s="138">
        <v>0</v>
      </c>
      <c r="R84" s="86"/>
      <c r="S84" s="138">
        <f t="shared" si="23"/>
        <v>0</v>
      </c>
      <c r="T84" s="138">
        <f t="shared" si="23"/>
        <v>0</v>
      </c>
      <c r="U84" s="138">
        <f t="shared" si="23"/>
        <v>0</v>
      </c>
      <c r="V84" s="138">
        <f t="shared" si="23"/>
        <v>0</v>
      </c>
      <c r="W84" s="138">
        <f t="shared" si="23"/>
        <v>0</v>
      </c>
      <c r="Y84" s="190"/>
      <c r="Z84" s="191"/>
      <c r="AA84" s="191"/>
      <c r="AB84" s="191"/>
      <c r="AC84" s="192"/>
    </row>
    <row r="85" spans="1:29" ht="19.5" customHeight="1">
      <c r="A85" s="136"/>
      <c r="B85" s="20">
        <f t="shared" si="24"/>
        <v>54</v>
      </c>
      <c r="D85" s="28" t="s">
        <v>95</v>
      </c>
      <c r="E85" s="29" t="s">
        <v>58</v>
      </c>
      <c r="F85" s="29" t="str">
        <f t="shared" si="25"/>
        <v>NOMINAL</v>
      </c>
      <c r="G85" s="135">
        <f t="shared" si="22"/>
        <v>63.552778490906036</v>
      </c>
      <c r="H85" s="135">
        <f t="shared" si="22"/>
        <v>70.432952492934547</v>
      </c>
      <c r="I85" s="135">
        <f t="shared" si="22"/>
        <v>67.407034190599688</v>
      </c>
      <c r="J85" s="135">
        <v>59.71699546293182</v>
      </c>
      <c r="K85" s="135">
        <v>78.908368307106016</v>
      </c>
      <c r="L85" s="86"/>
      <c r="M85" s="135">
        <v>63.552778490906036</v>
      </c>
      <c r="N85" s="135">
        <v>70.432952492934547</v>
      </c>
      <c r="O85" s="135">
        <v>67.407034190599688</v>
      </c>
      <c r="P85" s="135">
        <v>59.71699546293182</v>
      </c>
      <c r="Q85" s="135">
        <v>78.908368307106016</v>
      </c>
      <c r="R85" s="86"/>
      <c r="S85" s="135">
        <f t="shared" si="23"/>
        <v>0</v>
      </c>
      <c r="T85" s="135">
        <f t="shared" si="23"/>
        <v>0</v>
      </c>
      <c r="U85" s="135">
        <f t="shared" si="23"/>
        <v>0</v>
      </c>
      <c r="V85" s="135">
        <f t="shared" si="23"/>
        <v>0</v>
      </c>
      <c r="W85" s="135">
        <f t="shared" si="23"/>
        <v>0</v>
      </c>
      <c r="Y85" s="208"/>
      <c r="Z85" s="209"/>
      <c r="AA85" s="209"/>
      <c r="AB85" s="209"/>
      <c r="AC85" s="210"/>
    </row>
    <row r="86" spans="1:29" ht="19.5" customHeight="1">
      <c r="A86" s="63"/>
      <c r="B86" s="20">
        <f t="shared" si="24"/>
        <v>55</v>
      </c>
      <c r="D86" s="28" t="s">
        <v>96</v>
      </c>
      <c r="E86" s="29" t="s">
        <v>97</v>
      </c>
      <c r="F86" s="29" t="str">
        <f t="shared" si="25"/>
        <v>NOMINAL</v>
      </c>
      <c r="G86" s="135">
        <f t="shared" si="22"/>
        <v>5.228949820936613</v>
      </c>
      <c r="H86" s="135">
        <f t="shared" si="22"/>
        <v>5.8674803250237151</v>
      </c>
      <c r="I86" s="135">
        <f t="shared" si="22"/>
        <v>4.957995104553242</v>
      </c>
      <c r="J86" s="135">
        <v>5.563322195565787</v>
      </c>
      <c r="K86" s="135">
        <v>5.9268151322481275</v>
      </c>
      <c r="L86" s="86"/>
      <c r="M86" s="135">
        <v>5.228949820936613</v>
      </c>
      <c r="N86" s="135">
        <v>5.8674803250237151</v>
      </c>
      <c r="O86" s="135">
        <v>4.957995104553242</v>
      </c>
      <c r="P86" s="135">
        <v>5.563322195565787</v>
      </c>
      <c r="Q86" s="135">
        <v>5.9268151322481257</v>
      </c>
      <c r="R86" s="86"/>
      <c r="S86" s="135">
        <f t="shared" si="23"/>
        <v>0</v>
      </c>
      <c r="T86" s="135">
        <f t="shared" si="23"/>
        <v>0</v>
      </c>
      <c r="U86" s="135">
        <f t="shared" si="23"/>
        <v>0</v>
      </c>
      <c r="V86" s="135">
        <f t="shared" si="23"/>
        <v>0</v>
      </c>
      <c r="W86" s="135">
        <f t="shared" si="23"/>
        <v>0</v>
      </c>
      <c r="Y86" s="211"/>
      <c r="Z86" s="211"/>
      <c r="AA86" s="211"/>
      <c r="AB86" s="211"/>
      <c r="AC86" s="211"/>
    </row>
    <row r="87" spans="1:29" ht="19.5" customHeight="1">
      <c r="A87" s="136"/>
      <c r="B87" s="20">
        <f t="shared" si="24"/>
        <v>56</v>
      </c>
      <c r="D87" s="28" t="s">
        <v>98</v>
      </c>
      <c r="E87" s="29" t="s">
        <v>99</v>
      </c>
      <c r="F87" s="29" t="str">
        <f t="shared" si="25"/>
        <v>NOMINAL</v>
      </c>
      <c r="G87" s="135">
        <f t="shared" si="22"/>
        <v>0</v>
      </c>
      <c r="H87" s="135">
        <f t="shared" si="22"/>
        <v>152.12738857141343</v>
      </c>
      <c r="I87" s="135">
        <f t="shared" si="22"/>
        <v>41.06339480822983</v>
      </c>
      <c r="J87" s="135">
        <v>1.3251641472569746</v>
      </c>
      <c r="K87" s="135">
        <v>0</v>
      </c>
      <c r="L87" s="86"/>
      <c r="M87" s="135">
        <v>0</v>
      </c>
      <c r="N87" s="135">
        <v>152.12738857141343</v>
      </c>
      <c r="O87" s="135">
        <v>41.06339480822983</v>
      </c>
      <c r="P87" s="135">
        <v>1.3251641472569746</v>
      </c>
      <c r="Q87" s="135">
        <v>0</v>
      </c>
      <c r="R87" s="86"/>
      <c r="S87" s="135">
        <f t="shared" si="23"/>
        <v>0</v>
      </c>
      <c r="T87" s="135">
        <f t="shared" si="23"/>
        <v>0</v>
      </c>
      <c r="U87" s="135">
        <f t="shared" si="23"/>
        <v>0</v>
      </c>
      <c r="V87" s="135">
        <f t="shared" si="23"/>
        <v>0</v>
      </c>
      <c r="W87" s="135">
        <f t="shared" si="23"/>
        <v>0</v>
      </c>
      <c r="Y87" s="190"/>
      <c r="Z87" s="191"/>
      <c r="AA87" s="191"/>
      <c r="AB87" s="191"/>
      <c r="AC87" s="192"/>
    </row>
    <row r="88" spans="1:29" ht="19.5" customHeight="1">
      <c r="A88" s="136"/>
      <c r="B88" s="20">
        <f t="shared" si="24"/>
        <v>57</v>
      </c>
      <c r="D88" s="28" t="s">
        <v>100</v>
      </c>
      <c r="E88" s="29" t="s">
        <v>101</v>
      </c>
      <c r="F88" s="29" t="str">
        <f t="shared" si="25"/>
        <v>NOMINAL</v>
      </c>
      <c r="G88" s="135">
        <f t="shared" si="22"/>
        <v>0</v>
      </c>
      <c r="H88" s="135">
        <f t="shared" si="22"/>
        <v>0</v>
      </c>
      <c r="I88" s="135">
        <f t="shared" si="22"/>
        <v>0</v>
      </c>
      <c r="J88" s="135">
        <v>0</v>
      </c>
      <c r="K88" s="135">
        <v>0</v>
      </c>
      <c r="L88" s="86"/>
      <c r="M88" s="135">
        <v>0</v>
      </c>
      <c r="N88" s="135">
        <v>0</v>
      </c>
      <c r="O88" s="135">
        <v>0</v>
      </c>
      <c r="P88" s="135">
        <v>0</v>
      </c>
      <c r="Q88" s="135">
        <v>0</v>
      </c>
      <c r="R88" s="86"/>
      <c r="S88" s="135">
        <f t="shared" si="23"/>
        <v>0</v>
      </c>
      <c r="T88" s="135">
        <f t="shared" si="23"/>
        <v>0</v>
      </c>
      <c r="U88" s="135">
        <f t="shared" si="23"/>
        <v>0</v>
      </c>
      <c r="V88" s="135">
        <f t="shared" si="23"/>
        <v>0</v>
      </c>
      <c r="W88" s="135">
        <f t="shared" si="23"/>
        <v>0</v>
      </c>
      <c r="Y88" s="190"/>
      <c r="Z88" s="191"/>
      <c r="AA88" s="191"/>
      <c r="AB88" s="191"/>
      <c r="AC88" s="192"/>
    </row>
    <row r="89" spans="1:29" ht="25.5" customHeight="1">
      <c r="A89" s="115"/>
      <c r="B89" s="20">
        <f t="shared" si="24"/>
        <v>58</v>
      </c>
      <c r="C89" s="116"/>
      <c r="D89" s="117" t="s">
        <v>102</v>
      </c>
      <c r="E89" s="139" t="s">
        <v>103</v>
      </c>
      <c r="F89" s="98" t="str">
        <f>F88</f>
        <v>NOMINAL</v>
      </c>
      <c r="G89" s="119">
        <f t="shared" si="22"/>
        <v>161.84559257465153</v>
      </c>
      <c r="H89" s="119">
        <f t="shared" si="22"/>
        <v>348.84549060853169</v>
      </c>
      <c r="I89" s="119">
        <f t="shared" si="22"/>
        <v>216.82248558647404</v>
      </c>
      <c r="J89" s="119">
        <f>SUM(J77:J88)</f>
        <v>147.22772298507752</v>
      </c>
      <c r="K89" s="119">
        <f>SUM(K77:K88)</f>
        <v>160.3030825287313</v>
      </c>
      <c r="L89" s="41"/>
      <c r="M89" s="119">
        <v>161.84559257465153</v>
      </c>
      <c r="N89" s="119">
        <v>348.84549060853169</v>
      </c>
      <c r="O89" s="119">
        <v>216.82248558647404</v>
      </c>
      <c r="P89" s="119">
        <v>147.22772298507752</v>
      </c>
      <c r="Q89" s="119">
        <v>160.3030825287313</v>
      </c>
      <c r="R89" s="41"/>
      <c r="S89" s="119">
        <f t="shared" si="23"/>
        <v>0</v>
      </c>
      <c r="T89" s="119">
        <f t="shared" si="23"/>
        <v>0</v>
      </c>
      <c r="U89" s="119">
        <f t="shared" si="23"/>
        <v>0</v>
      </c>
      <c r="V89" s="119">
        <f t="shared" si="23"/>
        <v>0</v>
      </c>
      <c r="W89" s="119">
        <f t="shared" si="23"/>
        <v>0</v>
      </c>
      <c r="Y89" s="204"/>
      <c r="Z89" s="205"/>
      <c r="AA89" s="205"/>
      <c r="AB89" s="205"/>
      <c r="AC89" s="206"/>
    </row>
    <row r="90" spans="1:29" s="85" customFormat="1" ht="19.5" customHeight="1">
      <c r="A90" s="4"/>
      <c r="B90" s="6"/>
      <c r="C90" s="7"/>
      <c r="D90" s="8"/>
      <c r="E90" s="4"/>
      <c r="F90" s="4"/>
      <c r="X90" s="5"/>
      <c r="Y90" s="140"/>
      <c r="Z90" s="140"/>
      <c r="AA90" s="140"/>
      <c r="AB90" s="140"/>
      <c r="AC90" s="140"/>
    </row>
    <row r="91" spans="1:29" ht="31.5" customHeight="1">
      <c r="A91" s="32"/>
      <c r="B91" s="32"/>
      <c r="C91" s="33"/>
      <c r="D91" s="186" t="s">
        <v>104</v>
      </c>
      <c r="E91" s="207"/>
      <c r="F91" s="131"/>
      <c r="G91" s="132"/>
      <c r="H91" s="133"/>
      <c r="I91" s="133"/>
      <c r="J91" s="133"/>
      <c r="K91" s="134"/>
      <c r="L91" s="86"/>
      <c r="M91" s="132"/>
      <c r="N91" s="133"/>
      <c r="O91" s="133"/>
      <c r="P91" s="133"/>
      <c r="Q91" s="134"/>
      <c r="R91" s="86"/>
      <c r="S91" s="132"/>
      <c r="T91" s="133"/>
      <c r="U91" s="133"/>
      <c r="V91" s="133"/>
      <c r="W91" s="134"/>
      <c r="Y91" s="85"/>
      <c r="Z91" s="85"/>
      <c r="AA91" s="85"/>
      <c r="AB91" s="85"/>
      <c r="AC91" s="85"/>
    </row>
    <row r="92" spans="1:29" ht="19.5" customHeight="1"/>
    <row r="93" spans="1:29" ht="19.5" customHeight="1">
      <c r="A93" s="72"/>
      <c r="B93" s="20">
        <f>B89+1</f>
        <v>59</v>
      </c>
      <c r="C93" s="73"/>
      <c r="D93" s="28" t="s">
        <v>105</v>
      </c>
      <c r="E93" s="75" t="s">
        <v>36</v>
      </c>
      <c r="F93" s="141"/>
      <c r="G93" s="142">
        <f t="shared" ref="G93:I96" si="26">M93</f>
        <v>1.0525261314284649</v>
      </c>
      <c r="H93" s="142">
        <f t="shared" si="26"/>
        <v>1.118876650760557</v>
      </c>
      <c r="I93" s="142">
        <f t="shared" si="26"/>
        <v>1.2411966917132644</v>
      </c>
      <c r="J93" s="142">
        <f>J24</f>
        <v>1.2919142050524253</v>
      </c>
      <c r="K93" s="142">
        <f>K24</f>
        <v>1.3140081991417569</v>
      </c>
      <c r="M93" s="142">
        <v>1.0525261314284649</v>
      </c>
      <c r="N93" s="142">
        <v>1.118876650760557</v>
      </c>
      <c r="O93" s="142">
        <v>1.2411966917132644</v>
      </c>
      <c r="P93" s="142">
        <v>1.2919142050524253</v>
      </c>
      <c r="Q93" s="142">
        <v>1.3140081991417569</v>
      </c>
      <c r="S93" s="142">
        <f t="shared" ref="S93:W96" si="27">G93-M93</f>
        <v>0</v>
      </c>
      <c r="T93" s="142">
        <f t="shared" si="27"/>
        <v>0</v>
      </c>
      <c r="U93" s="142">
        <f t="shared" si="27"/>
        <v>0</v>
      </c>
      <c r="V93" s="142">
        <f t="shared" si="27"/>
        <v>0</v>
      </c>
      <c r="W93" s="142">
        <f t="shared" si="27"/>
        <v>0</v>
      </c>
      <c r="Y93" s="190"/>
      <c r="Z93" s="191"/>
      <c r="AA93" s="191"/>
      <c r="AB93" s="191"/>
      <c r="AC93" s="192"/>
    </row>
    <row r="94" spans="1:29" ht="19.5" customHeight="1">
      <c r="A94" s="72"/>
      <c r="B94" s="20">
        <f>B93+1</f>
        <v>60</v>
      </c>
      <c r="C94" s="73"/>
      <c r="D94" s="28" t="s">
        <v>106</v>
      </c>
      <c r="E94" s="141"/>
      <c r="F94" s="141"/>
      <c r="G94" s="143">
        <f t="shared" si="26"/>
        <v>1.2633376478261574E-2</v>
      </c>
      <c r="H94" s="143">
        <f t="shared" si="26"/>
        <v>3.5628913618373614E-2</v>
      </c>
      <c r="I94" s="144">
        <f t="shared" si="26"/>
        <v>5.1977404294029306E-2</v>
      </c>
      <c r="J94" s="143">
        <v>3.0473960302030534E-2</v>
      </c>
      <c r="K94" s="143">
        <v>1.7101750257816128E-2</v>
      </c>
      <c r="M94" s="143">
        <v>1.2633376478261574E-2</v>
      </c>
      <c r="N94" s="143">
        <v>3.5628913618373614E-2</v>
      </c>
      <c r="O94" s="143">
        <v>5.1977404294029306E-2</v>
      </c>
      <c r="P94" s="143">
        <v>3.0473960302030534E-2</v>
      </c>
      <c r="Q94" s="143">
        <v>1.7101750257816128E-2</v>
      </c>
      <c r="S94" s="145">
        <f t="shared" si="27"/>
        <v>0</v>
      </c>
      <c r="T94" s="145">
        <f t="shared" si="27"/>
        <v>0</v>
      </c>
      <c r="U94" s="145">
        <f t="shared" si="27"/>
        <v>0</v>
      </c>
      <c r="V94" s="145">
        <f t="shared" si="27"/>
        <v>0</v>
      </c>
      <c r="W94" s="145">
        <f t="shared" si="27"/>
        <v>0</v>
      </c>
      <c r="Y94" s="190"/>
      <c r="Z94" s="191"/>
      <c r="AA94" s="191"/>
      <c r="AB94" s="191"/>
      <c r="AC94" s="192"/>
    </row>
    <row r="95" spans="1:29" ht="19.5" customHeight="1">
      <c r="A95" s="72"/>
      <c r="B95" s="20">
        <f>B94+1</f>
        <v>61</v>
      </c>
      <c r="C95" s="73"/>
      <c r="D95" s="28" t="s">
        <v>107</v>
      </c>
      <c r="E95" s="141"/>
      <c r="F95" s="141"/>
      <c r="G95" s="143">
        <f t="shared" si="26"/>
        <v>4.0504430498107924E-2</v>
      </c>
      <c r="H95" s="143">
        <f t="shared" si="26"/>
        <v>8.7741270075143651E-2</v>
      </c>
      <c r="I95" s="144">
        <f t="shared" si="26"/>
        <v>5.1977404294029306E-2</v>
      </c>
      <c r="J95" s="143">
        <f>J94</f>
        <v>3.0473960302030534E-2</v>
      </c>
      <c r="K95" s="143">
        <f>K94</f>
        <v>1.7101750257816128E-2</v>
      </c>
      <c r="M95" s="143">
        <v>4.0504430498107924E-2</v>
      </c>
      <c r="N95" s="143">
        <v>8.7741270075143651E-2</v>
      </c>
      <c r="O95" s="143">
        <v>5.1977404294029306E-2</v>
      </c>
      <c r="P95" s="143">
        <v>3.0473960302030534E-2</v>
      </c>
      <c r="Q95" s="143">
        <v>1.7101750257816128E-2</v>
      </c>
      <c r="S95" s="145">
        <f t="shared" si="27"/>
        <v>0</v>
      </c>
      <c r="T95" s="145">
        <f t="shared" si="27"/>
        <v>0</v>
      </c>
      <c r="U95" s="145">
        <f t="shared" si="27"/>
        <v>0</v>
      </c>
      <c r="V95" s="145">
        <f t="shared" si="27"/>
        <v>0</v>
      </c>
      <c r="W95" s="145">
        <f t="shared" si="27"/>
        <v>0</v>
      </c>
      <c r="Y95" s="190"/>
      <c r="Z95" s="191"/>
      <c r="AA95" s="191"/>
      <c r="AB95" s="191"/>
      <c r="AC95" s="192"/>
    </row>
    <row r="96" spans="1:29" ht="19.5" customHeight="1">
      <c r="A96" s="72"/>
      <c r="B96" s="20">
        <f>B95+1</f>
        <v>62</v>
      </c>
      <c r="C96" s="73"/>
      <c r="D96" s="28" t="s">
        <v>108</v>
      </c>
      <c r="E96" s="141"/>
      <c r="F96" s="141"/>
      <c r="G96" s="143">
        <f t="shared" si="26"/>
        <v>2.787105401984635E-2</v>
      </c>
      <c r="H96" s="143">
        <f t="shared" si="26"/>
        <v>8.7741270075143651E-2</v>
      </c>
      <c r="I96" s="144">
        <f t="shared" si="26"/>
        <v>5.1977404294029306E-2</v>
      </c>
      <c r="J96" s="143">
        <f>J95</f>
        <v>3.0473960302030534E-2</v>
      </c>
      <c r="K96" s="143">
        <f>K95</f>
        <v>1.7101750257816128E-2</v>
      </c>
      <c r="M96" s="143">
        <v>2.787105401984635E-2</v>
      </c>
      <c r="N96" s="143">
        <v>8.7741270075143651E-2</v>
      </c>
      <c r="O96" s="143">
        <v>5.1977404294029306E-2</v>
      </c>
      <c r="P96" s="143">
        <v>3.0473960302030534E-2</v>
      </c>
      <c r="Q96" s="143">
        <v>1.7101750257816128E-2</v>
      </c>
      <c r="S96" s="145">
        <f t="shared" si="27"/>
        <v>0</v>
      </c>
      <c r="T96" s="145">
        <f t="shared" si="27"/>
        <v>0</v>
      </c>
      <c r="U96" s="145">
        <f t="shared" si="27"/>
        <v>0</v>
      </c>
      <c r="V96" s="145">
        <f t="shared" si="27"/>
        <v>0</v>
      </c>
      <c r="W96" s="145">
        <f t="shared" si="27"/>
        <v>0</v>
      </c>
      <c r="Y96" s="190"/>
      <c r="Z96" s="191"/>
      <c r="AA96" s="191"/>
      <c r="AB96" s="191"/>
      <c r="AC96" s="192"/>
    </row>
    <row r="97" spans="1:30" ht="19.5" customHeight="1">
      <c r="L97" s="4"/>
      <c r="M97" s="4"/>
      <c r="N97" s="4"/>
      <c r="O97" s="4"/>
      <c r="P97" s="4"/>
      <c r="Q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 spans="1:30" ht="31.5" customHeight="1">
      <c r="A98" s="32"/>
      <c r="B98" s="32"/>
      <c r="C98" s="33"/>
      <c r="D98" s="186" t="s">
        <v>109</v>
      </c>
      <c r="E98" s="207"/>
      <c r="F98" s="131"/>
      <c r="G98" s="132"/>
      <c r="H98" s="146"/>
      <c r="I98" s="146"/>
      <c r="J98" s="133"/>
      <c r="K98" s="134"/>
      <c r="L98" s="86"/>
      <c r="M98" s="132"/>
      <c r="N98" s="133"/>
      <c r="O98" s="133"/>
      <c r="P98" s="133"/>
      <c r="Q98" s="134"/>
      <c r="R98" s="86"/>
      <c r="S98" s="132"/>
      <c r="T98" s="133"/>
      <c r="U98" s="133"/>
      <c r="V98" s="133"/>
      <c r="W98" s="134"/>
    </row>
    <row r="100" spans="1:30" ht="20.25" customHeight="1">
      <c r="B100" s="20">
        <f>SUM(B96)+1</f>
        <v>63</v>
      </c>
      <c r="D100" s="147" t="s">
        <v>93</v>
      </c>
      <c r="E100" s="147"/>
      <c r="F100" s="148"/>
      <c r="G100" s="148"/>
      <c r="H100" s="148"/>
      <c r="I100" s="148"/>
      <c r="J100" s="148"/>
      <c r="K100" s="148"/>
      <c r="M100" s="148"/>
      <c r="N100" s="148"/>
      <c r="O100" s="148"/>
      <c r="P100" s="148"/>
      <c r="Q100" s="148"/>
      <c r="S100" s="148"/>
      <c r="T100" s="148"/>
      <c r="U100" s="148"/>
      <c r="V100" s="148"/>
      <c r="W100" s="148"/>
    </row>
    <row r="101" spans="1:30" ht="20.25" customHeight="1">
      <c r="B101" s="20">
        <f>SUM(B100)+1</f>
        <v>64</v>
      </c>
      <c r="D101" s="147" t="s">
        <v>110</v>
      </c>
      <c r="E101" s="147"/>
      <c r="F101" s="148"/>
      <c r="G101" s="148"/>
      <c r="H101" s="148"/>
      <c r="I101" s="148"/>
      <c r="J101" s="148"/>
      <c r="K101" s="148"/>
      <c r="M101" s="148"/>
      <c r="N101" s="148"/>
      <c r="O101" s="148"/>
      <c r="P101" s="148"/>
      <c r="Q101" s="148"/>
      <c r="S101" s="148"/>
      <c r="T101" s="148"/>
      <c r="U101" s="148"/>
      <c r="V101" s="148"/>
      <c r="W101" s="148"/>
    </row>
    <row r="102" spans="1:30" ht="20.25" customHeight="1">
      <c r="B102" s="20">
        <f>SUM(B101)+1</f>
        <v>65</v>
      </c>
      <c r="D102" s="147" t="s">
        <v>111</v>
      </c>
      <c r="E102" s="147"/>
      <c r="F102" s="148"/>
      <c r="G102" s="148"/>
      <c r="H102" s="148"/>
      <c r="I102" s="148"/>
      <c r="J102" s="148"/>
      <c r="K102" s="148"/>
      <c r="M102" s="148"/>
      <c r="N102" s="148"/>
      <c r="O102" s="148"/>
      <c r="P102" s="148"/>
      <c r="Q102" s="148"/>
      <c r="S102" s="148"/>
      <c r="T102" s="148"/>
      <c r="U102" s="148"/>
      <c r="V102" s="148"/>
      <c r="W102" s="148"/>
    </row>
    <row r="103" spans="1:30" ht="20.25" customHeight="1">
      <c r="B103" s="20">
        <f>SUM(B102)+1</f>
        <v>66</v>
      </c>
      <c r="D103" s="147" t="s">
        <v>112</v>
      </c>
      <c r="E103" s="147"/>
      <c r="F103" s="148"/>
      <c r="G103" s="148"/>
      <c r="H103" s="148"/>
      <c r="I103" s="148"/>
      <c r="J103" s="148"/>
      <c r="K103" s="148"/>
      <c r="M103" s="148"/>
      <c r="N103" s="148"/>
      <c r="O103" s="148"/>
      <c r="P103" s="148"/>
      <c r="Q103" s="148"/>
      <c r="S103" s="148"/>
      <c r="T103" s="148"/>
      <c r="U103" s="148"/>
      <c r="V103" s="148"/>
      <c r="W103" s="148"/>
    </row>
    <row r="104" spans="1:30" ht="20.25" customHeight="1"/>
    <row r="105" spans="1:30" ht="30" customHeight="1">
      <c r="D105" s="186" t="s">
        <v>113</v>
      </c>
      <c r="E105" s="207"/>
      <c r="F105" s="131"/>
      <c r="G105" s="149" t="s">
        <v>114</v>
      </c>
      <c r="H105" s="150" t="s">
        <v>114</v>
      </c>
      <c r="I105" s="150" t="s">
        <v>114</v>
      </c>
      <c r="J105" s="150" t="s">
        <v>115</v>
      </c>
      <c r="K105" s="151"/>
      <c r="L105" s="86"/>
      <c r="M105" s="149" t="s">
        <v>114</v>
      </c>
      <c r="N105" s="150" t="s">
        <v>114</v>
      </c>
      <c r="O105" s="150" t="s">
        <v>114</v>
      </c>
      <c r="P105" s="150" t="s">
        <v>115</v>
      </c>
      <c r="Q105" s="151"/>
      <c r="R105" s="86"/>
      <c r="S105" s="149" t="s">
        <v>114</v>
      </c>
      <c r="T105" s="150" t="s">
        <v>114</v>
      </c>
      <c r="U105" s="150" t="s">
        <v>115</v>
      </c>
      <c r="V105" s="150"/>
      <c r="W105" s="151"/>
      <c r="X105" s="152"/>
    </row>
    <row r="107" spans="1:30" ht="19.5" customHeight="1">
      <c r="D107" s="186" t="s">
        <v>116</v>
      </c>
      <c r="E107" s="207"/>
      <c r="F107" s="131"/>
      <c r="G107" s="132"/>
      <c r="H107" s="133"/>
      <c r="I107" s="133"/>
      <c r="J107" s="133"/>
      <c r="K107" s="134"/>
      <c r="L107" s="153"/>
      <c r="M107" s="132"/>
      <c r="N107" s="133"/>
      <c r="O107" s="133"/>
      <c r="P107" s="133"/>
      <c r="Q107" s="134"/>
      <c r="R107" s="153"/>
      <c r="S107" s="132"/>
      <c r="T107" s="133"/>
      <c r="U107" s="133"/>
      <c r="V107" s="133"/>
      <c r="W107" s="134"/>
    </row>
    <row r="109" spans="1:30" ht="19.5" customHeight="1">
      <c r="A109" s="72"/>
      <c r="B109" s="20">
        <f>SUM(B103)+1</f>
        <v>67</v>
      </c>
      <c r="C109" s="73"/>
      <c r="D109" s="117" t="s">
        <v>117</v>
      </c>
      <c r="E109" s="29" t="s">
        <v>118</v>
      </c>
      <c r="F109" s="29" t="s">
        <v>119</v>
      </c>
      <c r="G109" s="142">
        <f t="shared" ref="G109:I114" si="28">M109</f>
        <v>2.8299999999999999E-2</v>
      </c>
      <c r="H109" s="142">
        <f t="shared" si="28"/>
        <v>3.2000000000000001E-2</v>
      </c>
      <c r="I109" s="142">
        <f t="shared" si="28"/>
        <v>3.6299999999999999E-2</v>
      </c>
      <c r="J109" s="142">
        <v>3.85E-2</v>
      </c>
      <c r="K109" s="144"/>
      <c r="M109" s="154">
        <v>2.8299999999999999E-2</v>
      </c>
      <c r="N109" s="154">
        <v>3.2000000000000001E-2</v>
      </c>
      <c r="O109" s="154">
        <v>3.6299999999999999E-2</v>
      </c>
      <c r="P109" s="142">
        <v>3.8100000000000002E-2</v>
      </c>
      <c r="Q109" s="142"/>
      <c r="S109" s="155"/>
      <c r="T109" s="155"/>
      <c r="U109" s="155"/>
      <c r="V109" s="156">
        <f t="shared" ref="V109:V114" si="29">IFERROR(J109-P109,"-")</f>
        <v>3.9999999999999758E-4</v>
      </c>
      <c r="W109" s="156"/>
      <c r="X109" s="157"/>
      <c r="Y109" s="193"/>
      <c r="Z109" s="194"/>
      <c r="AA109" s="194"/>
      <c r="AB109" s="194"/>
      <c r="AC109" s="195"/>
    </row>
    <row r="110" spans="1:30" ht="19.5" customHeight="1">
      <c r="A110" s="72"/>
      <c r="B110" s="20">
        <f t="shared" ref="B110:B119" si="30">SUM(B109)+1</f>
        <v>68</v>
      </c>
      <c r="C110" s="73"/>
      <c r="D110" s="28"/>
      <c r="E110" s="29" t="s">
        <v>120</v>
      </c>
      <c r="F110" s="29" t="s">
        <v>119</v>
      </c>
      <c r="G110" s="142">
        <f t="shared" si="28"/>
        <v>2.2499999999999999E-2</v>
      </c>
      <c r="H110" s="142">
        <f t="shared" si="28"/>
        <v>2.5399999999999999E-2</v>
      </c>
      <c r="I110" s="142">
        <f t="shared" si="28"/>
        <v>2.8799999999999999E-2</v>
      </c>
      <c r="J110" s="142">
        <v>3.0499999999999999E-2</v>
      </c>
      <c r="K110" s="144"/>
      <c r="M110" s="154">
        <v>2.2499999999999999E-2</v>
      </c>
      <c r="N110" s="154">
        <v>2.5399999999999999E-2</v>
      </c>
      <c r="O110" s="154">
        <v>2.8799999999999999E-2</v>
      </c>
      <c r="P110" s="142">
        <v>3.0200000000000001E-2</v>
      </c>
      <c r="Q110" s="142"/>
      <c r="S110" s="155"/>
      <c r="T110" s="155"/>
      <c r="U110" s="155"/>
      <c r="V110" s="156">
        <f t="shared" si="29"/>
        <v>2.9999999999999818E-4</v>
      </c>
      <c r="W110" s="156"/>
      <c r="X110" s="157"/>
      <c r="Y110" s="212"/>
      <c r="Z110" s="213"/>
      <c r="AA110" s="213"/>
      <c r="AB110" s="213"/>
      <c r="AC110" s="214"/>
    </row>
    <row r="111" spans="1:30" ht="19.5" customHeight="1">
      <c r="A111" s="72"/>
      <c r="B111" s="20">
        <f t="shared" si="30"/>
        <v>69</v>
      </c>
      <c r="C111" s="73"/>
      <c r="D111" s="28"/>
      <c r="E111" s="29" t="s">
        <v>121</v>
      </c>
      <c r="F111" s="29" t="s">
        <v>122</v>
      </c>
      <c r="G111" s="142" t="str">
        <f t="shared" si="28"/>
        <v>0.1798 x</v>
      </c>
      <c r="H111" s="142" t="str">
        <f t="shared" si="28"/>
        <v>0.2034 x</v>
      </c>
      <c r="I111" s="142" t="str">
        <f t="shared" si="28"/>
        <v>0.2305 x</v>
      </c>
      <c r="J111" s="142" t="s">
        <v>215</v>
      </c>
      <c r="K111" s="144"/>
      <c r="M111" s="154" t="s">
        <v>123</v>
      </c>
      <c r="N111" s="154" t="s">
        <v>124</v>
      </c>
      <c r="O111" s="154" t="s">
        <v>125</v>
      </c>
      <c r="P111" s="143" t="s">
        <v>126</v>
      </c>
      <c r="Q111" s="143"/>
      <c r="S111" s="155"/>
      <c r="T111" s="155"/>
      <c r="U111" s="155"/>
      <c r="V111" s="156" t="str">
        <f t="shared" si="29"/>
        <v>-</v>
      </c>
      <c r="W111" s="156"/>
      <c r="X111" s="157"/>
      <c r="Y111" s="212"/>
      <c r="Z111" s="213"/>
      <c r="AA111" s="213"/>
      <c r="AB111" s="213"/>
      <c r="AC111" s="214"/>
    </row>
    <row r="112" spans="1:30" ht="19.5" customHeight="1">
      <c r="A112" s="72"/>
      <c r="B112" s="20">
        <f t="shared" si="30"/>
        <v>70</v>
      </c>
      <c r="C112" s="73"/>
      <c r="D112" s="28"/>
      <c r="E112" s="29"/>
      <c r="F112" s="29" t="s">
        <v>127</v>
      </c>
      <c r="G112" s="142" t="str">
        <f t="shared" si="28"/>
        <v>SOQ ^ -0.2376</v>
      </c>
      <c r="H112" s="143" t="str">
        <f t="shared" si="28"/>
        <v>SOQ ^ -0.2376</v>
      </c>
      <c r="I112" s="143" t="str">
        <f t="shared" si="28"/>
        <v>SOQ ^ -0.2376</v>
      </c>
      <c r="J112" s="143" t="s">
        <v>128</v>
      </c>
      <c r="K112" s="144"/>
      <c r="M112" s="154" t="s">
        <v>128</v>
      </c>
      <c r="N112" s="154" t="s">
        <v>128</v>
      </c>
      <c r="O112" s="154" t="s">
        <v>128</v>
      </c>
      <c r="P112" s="143" t="s">
        <v>128</v>
      </c>
      <c r="Q112" s="143"/>
      <c r="S112" s="155"/>
      <c r="T112" s="155"/>
      <c r="U112" s="155"/>
      <c r="V112" s="156" t="str">
        <f t="shared" si="29"/>
        <v>-</v>
      </c>
      <c r="W112" s="156"/>
      <c r="X112" s="157"/>
      <c r="Y112" s="212"/>
      <c r="Z112" s="213"/>
      <c r="AA112" s="213"/>
      <c r="AB112" s="213"/>
      <c r="AC112" s="214"/>
    </row>
    <row r="113" spans="1:29" ht="19.5" customHeight="1">
      <c r="A113" s="72"/>
      <c r="B113" s="20">
        <f>SUM(B111)+1</f>
        <v>70</v>
      </c>
      <c r="C113" s="73"/>
      <c r="D113" s="28"/>
      <c r="E113" s="158"/>
      <c r="F113" s="159" t="s">
        <v>129</v>
      </c>
      <c r="G113" s="142">
        <f t="shared" si="28"/>
        <v>2.5000000000000001E-3</v>
      </c>
      <c r="H113" s="142">
        <f t="shared" si="28"/>
        <v>2.8E-3</v>
      </c>
      <c r="I113" s="142">
        <f t="shared" si="28"/>
        <v>3.2000000000000002E-3</v>
      </c>
      <c r="J113" s="142">
        <v>3.3999999999999998E-3</v>
      </c>
      <c r="K113" s="144"/>
      <c r="M113" s="154">
        <v>2.5000000000000001E-3</v>
      </c>
      <c r="N113" s="154">
        <v>2.8E-3</v>
      </c>
      <c r="O113" s="154">
        <v>3.2000000000000002E-3</v>
      </c>
      <c r="P113" s="142">
        <v>3.3999999999999998E-3</v>
      </c>
      <c r="Q113" s="143"/>
      <c r="S113" s="155"/>
      <c r="T113" s="155"/>
      <c r="U113" s="155"/>
      <c r="V113" s="156">
        <f t="shared" si="29"/>
        <v>0</v>
      </c>
      <c r="W113" s="156"/>
      <c r="X113" s="157"/>
      <c r="Y113" s="212"/>
      <c r="Z113" s="213"/>
      <c r="AA113" s="213"/>
      <c r="AB113" s="213"/>
      <c r="AC113" s="214"/>
    </row>
    <row r="114" spans="1:29" ht="19.5" customHeight="1">
      <c r="A114" s="72"/>
      <c r="B114" s="20">
        <f>SUM(B112)+1</f>
        <v>71</v>
      </c>
      <c r="C114" s="73"/>
      <c r="D114" s="28"/>
      <c r="E114" s="158"/>
      <c r="F114" s="159" t="s">
        <v>210</v>
      </c>
      <c r="G114" s="160">
        <f t="shared" si="28"/>
        <v>65316650</v>
      </c>
      <c r="H114" s="160">
        <f t="shared" si="28"/>
        <v>68124531</v>
      </c>
      <c r="I114" s="160">
        <f t="shared" si="28"/>
        <v>65742940</v>
      </c>
      <c r="J114" s="160">
        <v>65172871</v>
      </c>
      <c r="K114" s="144"/>
      <c r="M114" s="161">
        <v>65316650</v>
      </c>
      <c r="N114" s="161">
        <v>68124531</v>
      </c>
      <c r="O114" s="161">
        <v>65742940</v>
      </c>
      <c r="P114" s="160">
        <v>62087633</v>
      </c>
      <c r="Q114" s="143"/>
      <c r="S114" s="155"/>
      <c r="T114" s="155"/>
      <c r="U114" s="155"/>
      <c r="V114" s="162">
        <f t="shared" si="29"/>
        <v>3085238</v>
      </c>
      <c r="W114" s="156"/>
      <c r="X114" s="157"/>
      <c r="Y114" s="196"/>
      <c r="Z114" s="197"/>
      <c r="AA114" s="197"/>
      <c r="AB114" s="197"/>
      <c r="AC114" s="198"/>
    </row>
    <row r="115" spans="1:29">
      <c r="B115" s="47"/>
      <c r="K115" s="163"/>
      <c r="M115" s="4"/>
      <c r="N115" s="4"/>
      <c r="O115" s="4"/>
      <c r="S115" s="164"/>
      <c r="T115" s="164"/>
      <c r="U115" s="164"/>
      <c r="V115" s="164"/>
      <c r="W115" s="164"/>
      <c r="X115" s="157"/>
    </row>
    <row r="116" spans="1:29" ht="19.5" customHeight="1">
      <c r="A116" s="72"/>
      <c r="B116" s="20">
        <f>SUM(B114)+1</f>
        <v>72</v>
      </c>
      <c r="C116" s="73"/>
      <c r="D116" s="117" t="s">
        <v>130</v>
      </c>
      <c r="E116" s="29" t="s">
        <v>118</v>
      </c>
      <c r="F116" s="29" t="s">
        <v>131</v>
      </c>
      <c r="G116" s="142">
        <f t="shared" ref="G116:I121" si="31">M116</f>
        <v>0.17030000000000001</v>
      </c>
      <c r="H116" s="142">
        <f t="shared" si="31"/>
        <v>0.18890000000000001</v>
      </c>
      <c r="I116" s="142">
        <f t="shared" si="31"/>
        <v>0.21310000000000001</v>
      </c>
      <c r="J116" s="142">
        <v>0.22259999999999999</v>
      </c>
      <c r="K116" s="144"/>
      <c r="M116" s="154">
        <v>0.17030000000000001</v>
      </c>
      <c r="N116" s="154">
        <v>0.18890000000000001</v>
      </c>
      <c r="O116" s="154">
        <v>0.21310000000000001</v>
      </c>
      <c r="P116" s="142">
        <v>0.221</v>
      </c>
      <c r="Q116" s="142"/>
      <c r="S116" s="155"/>
      <c r="T116" s="155"/>
      <c r="U116" s="155"/>
      <c r="V116" s="156">
        <f t="shared" ref="V116:V121" si="32">IFERROR(J116-P116,"-")</f>
        <v>1.5999999999999903E-3</v>
      </c>
      <c r="W116" s="156"/>
      <c r="X116" s="157"/>
      <c r="Y116" s="193"/>
      <c r="Z116" s="194"/>
      <c r="AA116" s="194"/>
      <c r="AB116" s="194"/>
      <c r="AC116" s="195"/>
    </row>
    <row r="117" spans="1:29" ht="19.5" customHeight="1">
      <c r="A117" s="72"/>
      <c r="B117" s="20">
        <f t="shared" si="30"/>
        <v>73</v>
      </c>
      <c r="C117" s="73"/>
      <c r="D117" s="28"/>
      <c r="E117" s="29" t="s">
        <v>120</v>
      </c>
      <c r="F117" s="29" t="s">
        <v>131</v>
      </c>
      <c r="G117" s="142">
        <f t="shared" si="31"/>
        <v>0.13600000000000001</v>
      </c>
      <c r="H117" s="142">
        <f t="shared" si="31"/>
        <v>0.15090000000000001</v>
      </c>
      <c r="I117" s="142">
        <f t="shared" si="31"/>
        <v>0.17030000000000001</v>
      </c>
      <c r="J117" s="142">
        <v>0.1779</v>
      </c>
      <c r="K117" s="144"/>
      <c r="M117" s="154">
        <v>0.13600000000000001</v>
      </c>
      <c r="N117" s="154">
        <v>0.15090000000000001</v>
      </c>
      <c r="O117" s="154">
        <v>0.17030000000000001</v>
      </c>
      <c r="P117" s="142">
        <v>0.17660000000000001</v>
      </c>
      <c r="Q117" s="143"/>
      <c r="S117" s="155"/>
      <c r="T117" s="155"/>
      <c r="U117" s="155"/>
      <c r="V117" s="156">
        <f t="shared" si="32"/>
        <v>1.2999999999999956E-3</v>
      </c>
      <c r="W117" s="156"/>
      <c r="X117" s="157"/>
      <c r="Y117" s="212"/>
      <c r="Z117" s="213"/>
      <c r="AA117" s="213"/>
      <c r="AB117" s="213"/>
      <c r="AC117" s="214"/>
    </row>
    <row r="118" spans="1:29" ht="19.5" customHeight="1">
      <c r="A118" s="72"/>
      <c r="B118" s="20">
        <f t="shared" si="30"/>
        <v>74</v>
      </c>
      <c r="C118" s="73"/>
      <c r="D118" s="28"/>
      <c r="E118" s="29" t="s">
        <v>121</v>
      </c>
      <c r="F118" s="29" t="s">
        <v>122</v>
      </c>
      <c r="G118" s="142" t="str">
        <f t="shared" si="31"/>
        <v>0.8694 x</v>
      </c>
      <c r="H118" s="142" t="str">
        <f t="shared" si="31"/>
        <v>0.9645 x</v>
      </c>
      <c r="I118" s="142" t="str">
        <f t="shared" si="31"/>
        <v>1.0882 x</v>
      </c>
      <c r="J118" s="142" t="s">
        <v>216</v>
      </c>
      <c r="K118" s="144"/>
      <c r="M118" s="154" t="s">
        <v>132</v>
      </c>
      <c r="N118" s="154" t="s">
        <v>133</v>
      </c>
      <c r="O118" s="154" t="s">
        <v>134</v>
      </c>
      <c r="P118" s="143" t="s">
        <v>135</v>
      </c>
      <c r="Q118" s="143"/>
      <c r="S118" s="155"/>
      <c r="T118" s="155"/>
      <c r="U118" s="155"/>
      <c r="V118" s="156" t="str">
        <f t="shared" si="32"/>
        <v>-</v>
      </c>
      <c r="W118" s="156"/>
      <c r="X118" s="157"/>
      <c r="Y118" s="212"/>
      <c r="Z118" s="213"/>
      <c r="AA118" s="213"/>
      <c r="AB118" s="213"/>
      <c r="AC118" s="214"/>
    </row>
    <row r="119" spans="1:29" ht="19.5" customHeight="1">
      <c r="A119" s="72"/>
      <c r="B119" s="20">
        <f t="shared" si="30"/>
        <v>75</v>
      </c>
      <c r="C119" s="73"/>
      <c r="D119" s="28"/>
      <c r="E119" s="29"/>
      <c r="F119" s="29" t="s">
        <v>127</v>
      </c>
      <c r="G119" s="142" t="str">
        <f t="shared" si="31"/>
        <v>SOQ ^ -0.2155</v>
      </c>
      <c r="H119" s="142" t="str">
        <f t="shared" si="31"/>
        <v>SOQ ^ -0.2155</v>
      </c>
      <c r="I119" s="142" t="str">
        <f t="shared" si="31"/>
        <v>SOQ ^ -0.2155</v>
      </c>
      <c r="J119" s="142" t="s">
        <v>136</v>
      </c>
      <c r="K119" s="144"/>
      <c r="M119" s="154" t="s">
        <v>136</v>
      </c>
      <c r="N119" s="154" t="s">
        <v>136</v>
      </c>
      <c r="O119" s="154" t="s">
        <v>136</v>
      </c>
      <c r="P119" s="143" t="s">
        <v>136</v>
      </c>
      <c r="Q119" s="143"/>
      <c r="S119" s="155"/>
      <c r="T119" s="155"/>
      <c r="U119" s="155"/>
      <c r="V119" s="156" t="str">
        <f t="shared" si="32"/>
        <v>-</v>
      </c>
      <c r="W119" s="156"/>
      <c r="X119" s="157"/>
      <c r="Y119" s="212"/>
      <c r="Z119" s="213"/>
      <c r="AA119" s="213"/>
      <c r="AB119" s="213"/>
      <c r="AC119" s="214"/>
    </row>
    <row r="120" spans="1:29" ht="19.5" customHeight="1">
      <c r="A120" s="72"/>
      <c r="B120" s="20">
        <f>SUM(B118)+1</f>
        <v>75</v>
      </c>
      <c r="C120" s="73"/>
      <c r="D120" s="28"/>
      <c r="E120" s="158"/>
      <c r="F120" s="159" t="s">
        <v>129</v>
      </c>
      <c r="G120" s="142">
        <f t="shared" si="31"/>
        <v>1.66E-2</v>
      </c>
      <c r="H120" s="142">
        <f t="shared" si="31"/>
        <v>1.84E-2</v>
      </c>
      <c r="I120" s="142">
        <f t="shared" si="31"/>
        <v>2.0799999999999999E-2</v>
      </c>
      <c r="J120" s="142">
        <v>2.1700000000000001E-2</v>
      </c>
      <c r="K120" s="144"/>
      <c r="M120" s="154">
        <v>1.66E-2</v>
      </c>
      <c r="N120" s="154">
        <v>1.84E-2</v>
      </c>
      <c r="O120" s="154">
        <v>2.0799999999999999E-2</v>
      </c>
      <c r="P120" s="142">
        <v>2.1600000000000001E-2</v>
      </c>
      <c r="Q120" s="142"/>
      <c r="S120" s="155"/>
      <c r="T120" s="155"/>
      <c r="U120" s="155"/>
      <c r="V120" s="156">
        <f t="shared" si="32"/>
        <v>9.9999999999999395E-5</v>
      </c>
      <c r="W120" s="156"/>
      <c r="X120" s="157"/>
      <c r="Y120" s="212"/>
      <c r="Z120" s="213"/>
      <c r="AA120" s="213"/>
      <c r="AB120" s="213"/>
      <c r="AC120" s="214"/>
    </row>
    <row r="121" spans="1:29" ht="19.5" customHeight="1">
      <c r="A121" s="72"/>
      <c r="B121" s="20">
        <f>SUM(B119)+1</f>
        <v>76</v>
      </c>
      <c r="C121" s="73"/>
      <c r="D121" s="28"/>
      <c r="E121" s="158"/>
      <c r="F121" s="159" t="str">
        <f>F114</f>
        <v>MINIMUM RATE APPLIES AT SOQ OF (KWH)</v>
      </c>
      <c r="G121" s="160">
        <f t="shared" si="31"/>
        <v>94910829</v>
      </c>
      <c r="H121" s="160">
        <f t="shared" si="31"/>
        <v>95289705</v>
      </c>
      <c r="I121" s="160">
        <f t="shared" si="31"/>
        <v>94439267</v>
      </c>
      <c r="J121" s="160">
        <v>95064068</v>
      </c>
      <c r="K121" s="144"/>
      <c r="M121" s="161">
        <v>94910829</v>
      </c>
      <c r="N121" s="161">
        <v>95289705</v>
      </c>
      <c r="O121" s="161">
        <v>94439267</v>
      </c>
      <c r="P121" s="160">
        <v>93876786</v>
      </c>
      <c r="Q121" s="142"/>
      <c r="S121" s="155"/>
      <c r="T121" s="155"/>
      <c r="U121" s="155"/>
      <c r="V121" s="162">
        <f t="shared" si="32"/>
        <v>1187282</v>
      </c>
      <c r="W121" s="156"/>
      <c r="X121" s="157"/>
      <c r="Y121" s="196"/>
      <c r="Z121" s="197"/>
      <c r="AA121" s="197"/>
      <c r="AB121" s="197"/>
      <c r="AC121" s="198"/>
    </row>
    <row r="122" spans="1:29">
      <c r="M122" s="4"/>
      <c r="N122" s="4"/>
      <c r="O122" s="4"/>
      <c r="X122" s="157"/>
    </row>
    <row r="123" spans="1:29" ht="19.5" customHeight="1">
      <c r="D123" s="186" t="s">
        <v>137</v>
      </c>
      <c r="E123" s="207"/>
      <c r="F123" s="131"/>
      <c r="G123" s="132"/>
      <c r="H123" s="133"/>
      <c r="I123" s="133"/>
      <c r="J123" s="133"/>
      <c r="K123" s="134"/>
      <c r="L123" s="153"/>
      <c r="M123" s="132"/>
      <c r="N123" s="133"/>
      <c r="O123" s="133"/>
      <c r="P123" s="133"/>
      <c r="Q123" s="134"/>
      <c r="R123" s="153"/>
      <c r="S123" s="132"/>
      <c r="T123" s="133"/>
      <c r="U123" s="133"/>
      <c r="V123" s="133"/>
      <c r="W123" s="134"/>
      <c r="X123" s="157"/>
    </row>
    <row r="124" spans="1:29">
      <c r="M124" s="4"/>
      <c r="N124" s="4"/>
      <c r="O124" s="4"/>
      <c r="X124" s="157"/>
    </row>
    <row r="125" spans="1:29" ht="19.5" customHeight="1">
      <c r="A125" s="72"/>
      <c r="B125" s="20">
        <f>SUM(B121)+1</f>
        <v>77</v>
      </c>
      <c r="C125" s="73"/>
      <c r="D125" s="117" t="s">
        <v>130</v>
      </c>
      <c r="E125" s="29" t="s">
        <v>118</v>
      </c>
      <c r="F125" s="29" t="s">
        <v>119</v>
      </c>
      <c r="G125" s="142">
        <f t="shared" ref="G125:I130" si="33">M125</f>
        <v>9.4299999999999995E-2</v>
      </c>
      <c r="H125" s="142">
        <f t="shared" si="33"/>
        <v>0.1045</v>
      </c>
      <c r="I125" s="142">
        <f t="shared" si="33"/>
        <v>0.1203</v>
      </c>
      <c r="J125" s="142">
        <v>0.128</v>
      </c>
      <c r="K125" s="144"/>
      <c r="M125" s="154">
        <v>9.4299999999999995E-2</v>
      </c>
      <c r="N125" s="154">
        <v>0.1045</v>
      </c>
      <c r="O125" s="154">
        <v>0.1203</v>
      </c>
      <c r="P125" s="142">
        <v>0.1268</v>
      </c>
      <c r="Q125" s="142"/>
      <c r="S125" s="155"/>
      <c r="T125" s="155"/>
      <c r="U125" s="155"/>
      <c r="V125" s="156">
        <f t="shared" ref="V125:V130" si="34">IFERROR(J125-P125,"-")</f>
        <v>1.2000000000000066E-3</v>
      </c>
      <c r="W125" s="156"/>
      <c r="X125" s="157"/>
      <c r="Y125" s="193"/>
      <c r="Z125" s="194"/>
      <c r="AA125" s="194"/>
      <c r="AB125" s="194"/>
      <c r="AC125" s="195"/>
    </row>
    <row r="126" spans="1:29" ht="19.5" customHeight="1">
      <c r="A126" s="72"/>
      <c r="B126" s="20">
        <f>SUM(B125)+1</f>
        <v>78</v>
      </c>
      <c r="C126" s="73"/>
      <c r="D126" s="28"/>
      <c r="E126" s="29" t="s">
        <v>120</v>
      </c>
      <c r="F126" s="29" t="s">
        <v>131</v>
      </c>
      <c r="G126" s="142">
        <f t="shared" si="33"/>
        <v>3.0999999999999999E-3</v>
      </c>
      <c r="H126" s="142">
        <f t="shared" si="33"/>
        <v>3.3999999999999998E-3</v>
      </c>
      <c r="I126" s="142">
        <f t="shared" si="33"/>
        <v>3.8999999999999998E-3</v>
      </c>
      <c r="J126" s="142">
        <v>4.1999999999999997E-3</v>
      </c>
      <c r="K126" s="144"/>
      <c r="M126" s="154">
        <v>3.0999999999999999E-3</v>
      </c>
      <c r="N126" s="154">
        <v>3.3999999999999998E-3</v>
      </c>
      <c r="O126" s="154">
        <v>3.8999999999999998E-3</v>
      </c>
      <c r="P126" s="142">
        <v>4.1000000000000003E-3</v>
      </c>
      <c r="Q126" s="143"/>
      <c r="S126" s="155"/>
      <c r="T126" s="155"/>
      <c r="U126" s="155"/>
      <c r="V126" s="156">
        <f t="shared" si="34"/>
        <v>9.9999999999999395E-5</v>
      </c>
      <c r="W126" s="156"/>
      <c r="X126" s="157"/>
      <c r="Y126" s="212"/>
      <c r="Z126" s="213"/>
      <c r="AA126" s="213"/>
      <c r="AB126" s="213"/>
      <c r="AC126" s="214"/>
    </row>
    <row r="127" spans="1:29" ht="19.5" customHeight="1">
      <c r="A127" s="72"/>
      <c r="B127" s="20">
        <f>SUM(B126)+1</f>
        <v>79</v>
      </c>
      <c r="C127" s="73"/>
      <c r="D127" s="28"/>
      <c r="E127" s="29" t="s">
        <v>121</v>
      </c>
      <c r="F127" s="29" t="s">
        <v>122</v>
      </c>
      <c r="G127" s="142" t="str">
        <f t="shared" si="33"/>
        <v>0.0669 x</v>
      </c>
      <c r="H127" s="142" t="str">
        <f t="shared" si="33"/>
        <v>0.0741 x</v>
      </c>
      <c r="I127" s="142" t="str">
        <f t="shared" si="33"/>
        <v>0.0853 x</v>
      </c>
      <c r="J127" s="142" t="s">
        <v>217</v>
      </c>
      <c r="K127" s="144"/>
      <c r="M127" s="154" t="s">
        <v>138</v>
      </c>
      <c r="N127" s="154" t="s">
        <v>139</v>
      </c>
      <c r="O127" s="154" t="s">
        <v>140</v>
      </c>
      <c r="P127" s="143" t="s">
        <v>141</v>
      </c>
      <c r="Q127" s="143"/>
      <c r="S127" s="155"/>
      <c r="T127" s="155"/>
      <c r="U127" s="155"/>
      <c r="V127" s="156" t="str">
        <f t="shared" si="34"/>
        <v>-</v>
      </c>
      <c r="W127" s="156"/>
      <c r="X127" s="157"/>
      <c r="Y127" s="212"/>
      <c r="Z127" s="213"/>
      <c r="AA127" s="213"/>
      <c r="AB127" s="213"/>
      <c r="AC127" s="214"/>
    </row>
    <row r="128" spans="1:29" ht="19.5" customHeight="1">
      <c r="A128" s="72"/>
      <c r="B128" s="20">
        <f>SUM(B127)+1</f>
        <v>80</v>
      </c>
      <c r="C128" s="73"/>
      <c r="D128" s="28"/>
      <c r="E128" s="29"/>
      <c r="F128" s="29" t="s">
        <v>127</v>
      </c>
      <c r="G128" s="142" t="str">
        <f t="shared" si="33"/>
        <v>SOQ ^ -0.21</v>
      </c>
      <c r="H128" s="142" t="str">
        <f t="shared" si="33"/>
        <v>SOQ ^ -0.21</v>
      </c>
      <c r="I128" s="142" t="str">
        <f t="shared" si="33"/>
        <v>SOQ ^ -0.21</v>
      </c>
      <c r="J128" s="142" t="s">
        <v>142</v>
      </c>
      <c r="K128" s="144"/>
      <c r="M128" s="154" t="s">
        <v>142</v>
      </c>
      <c r="N128" s="154" t="s">
        <v>142</v>
      </c>
      <c r="O128" s="154" t="s">
        <v>142</v>
      </c>
      <c r="P128" s="143" t="s">
        <v>142</v>
      </c>
      <c r="Q128" s="143"/>
      <c r="S128" s="155"/>
      <c r="T128" s="155"/>
      <c r="U128" s="155"/>
      <c r="V128" s="156" t="str">
        <f t="shared" si="34"/>
        <v>-</v>
      </c>
      <c r="W128" s="156"/>
      <c r="X128" s="157"/>
      <c r="Y128" s="212"/>
      <c r="Z128" s="213"/>
      <c r="AA128" s="213"/>
      <c r="AB128" s="213"/>
      <c r="AC128" s="214"/>
    </row>
    <row r="129" spans="1:29" ht="19.5" customHeight="1">
      <c r="A129" s="72"/>
      <c r="B129" s="20">
        <f>SUM(B128)+1</f>
        <v>81</v>
      </c>
      <c r="C129" s="73"/>
      <c r="D129" s="28" t="s">
        <v>143</v>
      </c>
      <c r="E129" s="158"/>
      <c r="F129" s="159" t="s">
        <v>144</v>
      </c>
      <c r="G129" s="142">
        <f t="shared" si="33"/>
        <v>27.689499999999999</v>
      </c>
      <c r="H129" s="142">
        <f t="shared" si="33"/>
        <v>30.6739</v>
      </c>
      <c r="I129" s="142">
        <f t="shared" si="33"/>
        <v>35.309800000000003</v>
      </c>
      <c r="J129" s="142">
        <v>37.5824</v>
      </c>
      <c r="K129" s="144"/>
      <c r="M129" s="154">
        <v>27.689499999999999</v>
      </c>
      <c r="N129" s="154">
        <v>30.6739</v>
      </c>
      <c r="O129" s="154">
        <v>35.309800000000003</v>
      </c>
      <c r="P129" s="142">
        <v>37.207299999999996</v>
      </c>
      <c r="Q129" s="142"/>
      <c r="S129" s="155"/>
      <c r="T129" s="155"/>
      <c r="U129" s="155"/>
      <c r="V129" s="156">
        <f t="shared" si="34"/>
        <v>0.37510000000000332</v>
      </c>
      <c r="W129" s="156"/>
      <c r="X129" s="157"/>
      <c r="Y129" s="212"/>
      <c r="Z129" s="213"/>
      <c r="AA129" s="213"/>
      <c r="AB129" s="213"/>
      <c r="AC129" s="214"/>
    </row>
    <row r="130" spans="1:29" ht="19.5" customHeight="1">
      <c r="A130" s="72"/>
      <c r="B130" s="20">
        <f>SUM(B129)+1</f>
        <v>82</v>
      </c>
      <c r="C130" s="73"/>
      <c r="D130" s="28"/>
      <c r="E130" s="158"/>
      <c r="F130" s="159" t="s">
        <v>145</v>
      </c>
      <c r="G130" s="142">
        <f t="shared" si="33"/>
        <v>29.4832</v>
      </c>
      <c r="H130" s="142">
        <f t="shared" si="33"/>
        <v>32.660899999999998</v>
      </c>
      <c r="I130" s="142">
        <f t="shared" si="33"/>
        <v>37.597099999999998</v>
      </c>
      <c r="J130" s="142">
        <v>40.0169</v>
      </c>
      <c r="K130" s="144"/>
      <c r="M130" s="154">
        <v>29.4832</v>
      </c>
      <c r="N130" s="154">
        <v>32.660899999999998</v>
      </c>
      <c r="O130" s="154">
        <v>37.597099999999998</v>
      </c>
      <c r="P130" s="142">
        <v>39.617600000000003</v>
      </c>
      <c r="Q130" s="142"/>
      <c r="S130" s="155"/>
      <c r="T130" s="155"/>
      <c r="U130" s="155"/>
      <c r="V130" s="156">
        <f t="shared" si="34"/>
        <v>0.39929999999999666</v>
      </c>
      <c r="W130" s="156"/>
      <c r="X130" s="157"/>
      <c r="Y130" s="196"/>
      <c r="Z130" s="197"/>
      <c r="AA130" s="197"/>
      <c r="AB130" s="197"/>
      <c r="AC130" s="198"/>
    </row>
    <row r="131" spans="1:29">
      <c r="K131" s="163"/>
      <c r="M131" s="4"/>
      <c r="N131" s="4"/>
      <c r="O131" s="4"/>
      <c r="X131" s="165"/>
    </row>
    <row r="132" spans="1:29" ht="19.5" customHeight="1">
      <c r="D132" s="186" t="s">
        <v>146</v>
      </c>
      <c r="E132" s="207"/>
      <c r="F132" s="131"/>
      <c r="G132" s="132"/>
      <c r="H132" s="133"/>
      <c r="I132" s="133"/>
      <c r="J132" s="133"/>
      <c r="K132" s="166"/>
      <c r="L132" s="153"/>
      <c r="M132" s="132"/>
      <c r="N132" s="133"/>
      <c r="O132" s="133"/>
      <c r="P132" s="133"/>
      <c r="Q132" s="134"/>
      <c r="R132" s="153"/>
      <c r="S132" s="132"/>
      <c r="T132" s="133"/>
      <c r="U132" s="133"/>
      <c r="V132" s="133"/>
      <c r="W132" s="134"/>
      <c r="X132" s="152"/>
    </row>
    <row r="133" spans="1:29">
      <c r="K133" s="163"/>
      <c r="M133" s="4"/>
      <c r="N133" s="4"/>
      <c r="O133" s="4"/>
      <c r="Q133" s="167"/>
      <c r="X133" s="165"/>
    </row>
    <row r="134" spans="1:29" ht="19.5" customHeight="1">
      <c r="A134" s="72"/>
      <c r="B134" s="20">
        <f>SUM(B130)+1</f>
        <v>83</v>
      </c>
      <c r="C134" s="73"/>
      <c r="D134" s="28" t="s">
        <v>147</v>
      </c>
      <c r="E134" s="168" t="s">
        <v>148</v>
      </c>
      <c r="F134" s="29" t="s">
        <v>131</v>
      </c>
      <c r="G134" s="142">
        <f t="shared" ref="G134:I141" si="35">M134</f>
        <v>1.78E-2</v>
      </c>
      <c r="H134" s="142">
        <f t="shared" si="35"/>
        <v>3.2599999999999997E-2</v>
      </c>
      <c r="I134" s="142">
        <f t="shared" si="35"/>
        <v>1.9599999999999999E-2</v>
      </c>
      <c r="J134" s="142">
        <v>1.6199999999999999E-2</v>
      </c>
      <c r="K134" s="144"/>
      <c r="M134" s="154">
        <v>1.78E-2</v>
      </c>
      <c r="N134" s="154">
        <v>3.2599999999999997E-2</v>
      </c>
      <c r="O134" s="154">
        <v>1.9599999999999999E-2</v>
      </c>
      <c r="P134" s="142">
        <v>1.6199999999999999E-2</v>
      </c>
      <c r="Q134" s="142"/>
      <c r="S134" s="155"/>
      <c r="T134" s="155"/>
      <c r="U134" s="155"/>
      <c r="V134" s="156">
        <f>IFERROR(J134-P134,"-")</f>
        <v>0</v>
      </c>
      <c r="W134" s="156"/>
      <c r="X134" s="165"/>
      <c r="Y134" s="193"/>
      <c r="Z134" s="194"/>
      <c r="AA134" s="194"/>
      <c r="AB134" s="194"/>
      <c r="AC134" s="195"/>
    </row>
    <row r="135" spans="1:29" ht="19.5" customHeight="1">
      <c r="A135" s="72"/>
      <c r="B135" s="20">
        <f t="shared" ref="B135:B141" si="36">SUM(B134)+1</f>
        <v>84</v>
      </c>
      <c r="C135" s="73"/>
      <c r="D135" s="28" t="s">
        <v>147</v>
      </c>
      <c r="E135" s="168" t="s">
        <v>149</v>
      </c>
      <c r="F135" s="29" t="s">
        <v>131</v>
      </c>
      <c r="G135" s="142">
        <f t="shared" si="35"/>
        <v>1.78E-2</v>
      </c>
      <c r="H135" s="142">
        <f t="shared" si="35"/>
        <v>3.2599999999999997E-2</v>
      </c>
      <c r="I135" s="142">
        <f t="shared" si="35"/>
        <v>1.9599999999999999E-2</v>
      </c>
      <c r="J135" s="142">
        <v>1.6199999999999999E-2</v>
      </c>
      <c r="K135" s="144"/>
      <c r="M135" s="154">
        <v>1.78E-2</v>
      </c>
      <c r="N135" s="154">
        <v>3.2599999999999997E-2</v>
      </c>
      <c r="O135" s="154">
        <v>1.9599999999999999E-2</v>
      </c>
      <c r="P135" s="142">
        <v>1.6199999999999999E-2</v>
      </c>
      <c r="Q135" s="142"/>
      <c r="S135" s="155"/>
      <c r="T135" s="155"/>
      <c r="U135" s="155"/>
      <c r="V135" s="156">
        <f t="shared" ref="V135:V141" si="37">IFERROR(J135-P135,"-")</f>
        <v>0</v>
      </c>
      <c r="W135" s="156"/>
      <c r="X135" s="165"/>
      <c r="Y135" s="212"/>
      <c r="Z135" s="213"/>
      <c r="AA135" s="213"/>
      <c r="AB135" s="213"/>
      <c r="AC135" s="214"/>
    </row>
    <row r="136" spans="1:29" ht="19.5" customHeight="1">
      <c r="A136" s="72"/>
      <c r="B136" s="20">
        <f t="shared" si="36"/>
        <v>85</v>
      </c>
      <c r="C136" s="73"/>
      <c r="D136" s="28" t="s">
        <v>147</v>
      </c>
      <c r="E136" s="168" t="s">
        <v>150</v>
      </c>
      <c r="F136" s="29" t="s">
        <v>131</v>
      </c>
      <c r="G136" s="142">
        <f t="shared" si="35"/>
        <v>1.78E-2</v>
      </c>
      <c r="H136" s="142">
        <f t="shared" si="35"/>
        <v>3.2599999999999997E-2</v>
      </c>
      <c r="I136" s="142">
        <f t="shared" si="35"/>
        <v>1.9599999999999999E-2</v>
      </c>
      <c r="J136" s="142">
        <v>1.6199999999999999E-2</v>
      </c>
      <c r="K136" s="144"/>
      <c r="M136" s="154">
        <v>1.78E-2</v>
      </c>
      <c r="N136" s="154">
        <v>3.2599999999999997E-2</v>
      </c>
      <c r="O136" s="154">
        <v>1.9599999999999999E-2</v>
      </c>
      <c r="P136" s="142">
        <v>1.6199999999999999E-2</v>
      </c>
      <c r="Q136" s="142"/>
      <c r="S136" s="155"/>
      <c r="T136" s="155"/>
      <c r="U136" s="155"/>
      <c r="V136" s="156">
        <f t="shared" si="37"/>
        <v>0</v>
      </c>
      <c r="W136" s="156"/>
      <c r="X136" s="165"/>
      <c r="Y136" s="212"/>
      <c r="Z136" s="213"/>
      <c r="AA136" s="213"/>
      <c r="AB136" s="213"/>
      <c r="AC136" s="214"/>
    </row>
    <row r="137" spans="1:29" ht="19.5" customHeight="1">
      <c r="A137" s="72"/>
      <c r="B137" s="20">
        <f t="shared" si="36"/>
        <v>86</v>
      </c>
      <c r="C137" s="73"/>
      <c r="D137" s="28" t="s">
        <v>147</v>
      </c>
      <c r="E137" s="168" t="s">
        <v>151</v>
      </c>
      <c r="F137" s="29" t="s">
        <v>131</v>
      </c>
      <c r="G137" s="142">
        <f t="shared" si="35"/>
        <v>1.78E-2</v>
      </c>
      <c r="H137" s="142">
        <f t="shared" si="35"/>
        <v>3.2599999999999997E-2</v>
      </c>
      <c r="I137" s="142">
        <f t="shared" si="35"/>
        <v>1.9599999999999999E-2</v>
      </c>
      <c r="J137" s="142">
        <v>1.6199999999999999E-2</v>
      </c>
      <c r="K137" s="142"/>
      <c r="M137" s="154">
        <v>1.78E-2</v>
      </c>
      <c r="N137" s="154">
        <v>3.2599999999999997E-2</v>
      </c>
      <c r="O137" s="154">
        <v>1.9599999999999999E-2</v>
      </c>
      <c r="P137" s="142">
        <v>1.6199999999999999E-2</v>
      </c>
      <c r="Q137" s="142"/>
      <c r="S137" s="155"/>
      <c r="T137" s="155"/>
      <c r="U137" s="155"/>
      <c r="V137" s="156">
        <f t="shared" si="37"/>
        <v>0</v>
      </c>
      <c r="W137" s="156"/>
      <c r="X137" s="165"/>
      <c r="Y137" s="212"/>
      <c r="Z137" s="213"/>
      <c r="AA137" s="213"/>
      <c r="AB137" s="213"/>
      <c r="AC137" s="214"/>
    </row>
    <row r="138" spans="1:29" ht="19.5" customHeight="1">
      <c r="A138" s="72"/>
      <c r="B138" s="20">
        <f t="shared" si="36"/>
        <v>87</v>
      </c>
      <c r="C138" s="73"/>
      <c r="D138" s="28" t="s">
        <v>147</v>
      </c>
      <c r="E138" s="168" t="s">
        <v>152</v>
      </c>
      <c r="F138" s="29" t="s">
        <v>131</v>
      </c>
      <c r="G138" s="142">
        <f t="shared" si="35"/>
        <v>1.78E-2</v>
      </c>
      <c r="H138" s="142">
        <f t="shared" si="35"/>
        <v>3.2599999999999997E-2</v>
      </c>
      <c r="I138" s="142">
        <f t="shared" si="35"/>
        <v>1.9599999999999999E-2</v>
      </c>
      <c r="J138" s="142">
        <v>1.6199999999999999E-2</v>
      </c>
      <c r="K138" s="142"/>
      <c r="M138" s="154">
        <v>1.78E-2</v>
      </c>
      <c r="N138" s="154">
        <v>3.2599999999999997E-2</v>
      </c>
      <c r="O138" s="154">
        <v>1.9599999999999999E-2</v>
      </c>
      <c r="P138" s="142">
        <v>1.6199999999999999E-2</v>
      </c>
      <c r="Q138" s="142"/>
      <c r="S138" s="155"/>
      <c r="T138" s="155"/>
      <c r="U138" s="155"/>
      <c r="V138" s="156">
        <f t="shared" si="37"/>
        <v>0</v>
      </c>
      <c r="W138" s="156"/>
      <c r="X138" s="165"/>
      <c r="Y138" s="212"/>
      <c r="Z138" s="213"/>
      <c r="AA138" s="213"/>
      <c r="AB138" s="213"/>
      <c r="AC138" s="214"/>
    </row>
    <row r="139" spans="1:29" ht="19.5" customHeight="1">
      <c r="A139" s="72"/>
      <c r="B139" s="20">
        <f t="shared" si="36"/>
        <v>88</v>
      </c>
      <c r="C139" s="73"/>
      <c r="D139" s="28" t="s">
        <v>147</v>
      </c>
      <c r="E139" s="168" t="s">
        <v>153</v>
      </c>
      <c r="F139" s="29" t="s">
        <v>131</v>
      </c>
      <c r="G139" s="142">
        <f t="shared" si="35"/>
        <v>1.78E-2</v>
      </c>
      <c r="H139" s="142">
        <f t="shared" si="35"/>
        <v>3.2599999999999997E-2</v>
      </c>
      <c r="I139" s="142">
        <f t="shared" si="35"/>
        <v>1.9699999999999999E-2</v>
      </c>
      <c r="J139" s="142">
        <v>1.6199999999999999E-2</v>
      </c>
      <c r="K139" s="142"/>
      <c r="M139" s="154">
        <v>1.78E-2</v>
      </c>
      <c r="N139" s="154">
        <v>3.2599999999999997E-2</v>
      </c>
      <c r="O139" s="154">
        <v>1.9699999999999999E-2</v>
      </c>
      <c r="P139" s="142">
        <v>1.6199999999999999E-2</v>
      </c>
      <c r="Q139" s="142"/>
      <c r="S139" s="155"/>
      <c r="T139" s="155"/>
      <c r="U139" s="155"/>
      <c r="V139" s="156">
        <f t="shared" si="37"/>
        <v>0</v>
      </c>
      <c r="W139" s="156"/>
      <c r="X139" s="165"/>
      <c r="Y139" s="212"/>
      <c r="Z139" s="213"/>
      <c r="AA139" s="213"/>
      <c r="AB139" s="213"/>
      <c r="AC139" s="214"/>
    </row>
    <row r="140" spans="1:29" ht="19.5" customHeight="1">
      <c r="A140" s="72"/>
      <c r="B140" s="20">
        <f t="shared" si="36"/>
        <v>89</v>
      </c>
      <c r="C140" s="73"/>
      <c r="D140" s="28" t="s">
        <v>147</v>
      </c>
      <c r="E140" s="168" t="s">
        <v>154</v>
      </c>
      <c r="F140" s="29" t="s">
        <v>131</v>
      </c>
      <c r="G140" s="142">
        <f t="shared" si="35"/>
        <v>1.78E-2</v>
      </c>
      <c r="H140" s="142">
        <f t="shared" si="35"/>
        <v>3.2599999999999997E-2</v>
      </c>
      <c r="I140" s="142">
        <f t="shared" si="35"/>
        <v>1.9699999999999999E-2</v>
      </c>
      <c r="J140" s="142">
        <v>1.6199999999999999E-2</v>
      </c>
      <c r="K140" s="142"/>
      <c r="M140" s="154">
        <v>1.78E-2</v>
      </c>
      <c r="N140" s="154">
        <v>3.2599999999999997E-2</v>
      </c>
      <c r="O140" s="154">
        <v>1.9699999999999999E-2</v>
      </c>
      <c r="P140" s="142">
        <v>1.6199999999999999E-2</v>
      </c>
      <c r="Q140" s="142"/>
      <c r="S140" s="155"/>
      <c r="T140" s="155"/>
      <c r="U140" s="155"/>
      <c r="V140" s="156">
        <f t="shared" si="37"/>
        <v>0</v>
      </c>
      <c r="W140" s="156"/>
      <c r="X140" s="165"/>
      <c r="Y140" s="212"/>
      <c r="Z140" s="213"/>
      <c r="AA140" s="213"/>
      <c r="AB140" s="213"/>
      <c r="AC140" s="214"/>
    </row>
    <row r="141" spans="1:29" ht="19.5" customHeight="1">
      <c r="A141" s="72"/>
      <c r="B141" s="20">
        <f t="shared" si="36"/>
        <v>90</v>
      </c>
      <c r="C141" s="73"/>
      <c r="D141" s="28" t="s">
        <v>147</v>
      </c>
      <c r="E141" s="168" t="s">
        <v>155</v>
      </c>
      <c r="F141" s="29" t="s">
        <v>131</v>
      </c>
      <c r="G141" s="142">
        <f t="shared" si="35"/>
        <v>1.78E-2</v>
      </c>
      <c r="H141" s="142">
        <f t="shared" si="35"/>
        <v>3.2599999999999997E-2</v>
      </c>
      <c r="I141" s="142">
        <f t="shared" si="35"/>
        <v>1.9699999999999999E-2</v>
      </c>
      <c r="J141" s="142">
        <v>1.6199999999999999E-2</v>
      </c>
      <c r="K141" s="142"/>
      <c r="M141" s="154">
        <v>1.78E-2</v>
      </c>
      <c r="N141" s="154">
        <v>3.2599999999999997E-2</v>
      </c>
      <c r="O141" s="154">
        <v>1.9699999999999999E-2</v>
      </c>
      <c r="P141" s="142">
        <v>1.6199999999999999E-2</v>
      </c>
      <c r="Q141" s="142"/>
      <c r="S141" s="155"/>
      <c r="T141" s="155"/>
      <c r="U141" s="155"/>
      <c r="V141" s="156">
        <f t="shared" si="37"/>
        <v>0</v>
      </c>
      <c r="W141" s="156"/>
      <c r="X141" s="165"/>
      <c r="Y141" s="196"/>
      <c r="Z141" s="197"/>
      <c r="AA141" s="197"/>
      <c r="AB141" s="197"/>
      <c r="AC141" s="198"/>
    </row>
    <row r="142" spans="1:29">
      <c r="M142" s="4"/>
      <c r="N142" s="4"/>
      <c r="O142" s="4"/>
      <c r="X142" s="165"/>
    </row>
    <row r="143" spans="1:29" ht="19.5" customHeight="1">
      <c r="D143" s="186" t="s">
        <v>156</v>
      </c>
      <c r="E143" s="207"/>
      <c r="F143" s="131"/>
      <c r="G143" s="132"/>
      <c r="H143" s="133"/>
      <c r="I143" s="133"/>
      <c r="J143" s="133"/>
      <c r="K143" s="134"/>
      <c r="L143" s="153"/>
      <c r="M143" s="132"/>
      <c r="N143" s="133"/>
      <c r="O143" s="133"/>
      <c r="P143" s="133"/>
      <c r="Q143" s="134"/>
      <c r="R143" s="153"/>
      <c r="S143" s="132"/>
      <c r="T143" s="133"/>
      <c r="U143" s="133"/>
      <c r="V143" s="133"/>
      <c r="W143" s="134"/>
      <c r="X143" s="165"/>
    </row>
    <row r="144" spans="1:29">
      <c r="M144" s="4"/>
      <c r="N144" s="4"/>
      <c r="O144" s="4"/>
      <c r="X144" s="165"/>
    </row>
    <row r="145" spans="1:29" ht="21.75" customHeight="1">
      <c r="A145" s="72"/>
      <c r="B145" s="20">
        <f>SUM(B141)+1</f>
        <v>91</v>
      </c>
      <c r="C145" s="73"/>
      <c r="D145" s="28" t="s">
        <v>157</v>
      </c>
      <c r="E145" s="75" t="s">
        <v>158</v>
      </c>
      <c r="F145" s="29" t="s">
        <v>131</v>
      </c>
      <c r="G145" s="142" t="str">
        <f t="shared" ref="G145:I146" si="38">M145</f>
        <v>-</v>
      </c>
      <c r="H145" s="142">
        <f t="shared" si="38"/>
        <v>8.4599999999999995E-2</v>
      </c>
      <c r="I145" s="142">
        <f t="shared" si="38"/>
        <v>2.2259047970674788E-2</v>
      </c>
      <c r="J145" s="142">
        <v>4.367247516119607E-4</v>
      </c>
      <c r="K145" s="142"/>
      <c r="M145" s="154" t="s">
        <v>159</v>
      </c>
      <c r="N145" s="154">
        <v>8.4599999999999995E-2</v>
      </c>
      <c r="O145" s="154">
        <v>2.2259047970674788E-2</v>
      </c>
      <c r="P145" s="142">
        <v>4.3668808277964963E-4</v>
      </c>
      <c r="Q145" s="142"/>
      <c r="S145" s="155"/>
      <c r="T145" s="155"/>
      <c r="U145" s="155"/>
      <c r="V145" s="156">
        <f>IFERROR(J145-P145,"-")</f>
        <v>3.6668832311065672E-8</v>
      </c>
      <c r="W145" s="156"/>
      <c r="X145" s="165"/>
      <c r="Y145" s="193"/>
      <c r="Z145" s="194"/>
      <c r="AA145" s="194"/>
      <c r="AB145" s="194"/>
      <c r="AC145" s="195"/>
    </row>
    <row r="146" spans="1:29" ht="21.75" customHeight="1">
      <c r="A146" s="72"/>
      <c r="B146" s="20">
        <f>SUM(B145)+1</f>
        <v>92</v>
      </c>
      <c r="C146" s="73"/>
      <c r="D146" s="28" t="s">
        <v>160</v>
      </c>
      <c r="E146" s="75" t="s">
        <v>161</v>
      </c>
      <c r="F146" s="29" t="s">
        <v>131</v>
      </c>
      <c r="G146" s="142" t="str">
        <f t="shared" si="38"/>
        <v>-</v>
      </c>
      <c r="H146" s="142" t="str">
        <f t="shared" si="38"/>
        <v>-</v>
      </c>
      <c r="I146" s="142" t="str">
        <f t="shared" si="38"/>
        <v>-</v>
      </c>
      <c r="J146" s="142" t="s">
        <v>159</v>
      </c>
      <c r="K146" s="142"/>
      <c r="M146" s="154" t="s">
        <v>159</v>
      </c>
      <c r="N146" s="154" t="s">
        <v>159</v>
      </c>
      <c r="O146" s="154" t="s">
        <v>159</v>
      </c>
      <c r="P146" s="142" t="s">
        <v>159</v>
      </c>
      <c r="Q146" s="142"/>
      <c r="S146" s="155"/>
      <c r="T146" s="155"/>
      <c r="U146" s="155"/>
      <c r="V146" s="156" t="str">
        <f>IFERROR(J146-P146,"-")</f>
        <v>-</v>
      </c>
      <c r="W146" s="156"/>
      <c r="X146" s="165"/>
      <c r="Y146" s="196"/>
      <c r="Z146" s="197"/>
      <c r="AA146" s="197"/>
      <c r="AB146" s="197"/>
      <c r="AC146" s="198"/>
    </row>
    <row r="147" spans="1:29" ht="15" customHeight="1">
      <c r="Y147" s="169"/>
      <c r="Z147" s="169"/>
      <c r="AA147" s="169"/>
      <c r="AB147" s="169"/>
      <c r="AC147" s="169"/>
    </row>
  </sheetData>
  <mergeCells count="89">
    <mergeCell ref="Y93:AC93"/>
    <mergeCell ref="Y94:AC94"/>
    <mergeCell ref="Y145:AC146"/>
    <mergeCell ref="Y96:AC96"/>
    <mergeCell ref="D98:E98"/>
    <mergeCell ref="D105:E105"/>
    <mergeCell ref="D107:E107"/>
    <mergeCell ref="Y109:AC114"/>
    <mergeCell ref="Y116:AC121"/>
    <mergeCell ref="D123:E123"/>
    <mergeCell ref="Y125:AC130"/>
    <mergeCell ref="D132:E132"/>
    <mergeCell ref="Y134:AC141"/>
    <mergeCell ref="D143:E143"/>
    <mergeCell ref="Y95:AC95"/>
    <mergeCell ref="Y83:AC83"/>
    <mergeCell ref="Y84:AC84"/>
    <mergeCell ref="Y85:AC85"/>
    <mergeCell ref="Y86:AC86"/>
    <mergeCell ref="D91:E91"/>
    <mergeCell ref="Y87:AC87"/>
    <mergeCell ref="Y88:AC88"/>
    <mergeCell ref="Y89:AC89"/>
    <mergeCell ref="Y81:AC81"/>
    <mergeCell ref="D71:E71"/>
    <mergeCell ref="Y71:AC71"/>
    <mergeCell ref="D72:E72"/>
    <mergeCell ref="Y72:AC72"/>
    <mergeCell ref="D73:E73"/>
    <mergeCell ref="Y73:AC73"/>
    <mergeCell ref="D75:E75"/>
    <mergeCell ref="Y77:AC77"/>
    <mergeCell ref="Y78:AC78"/>
    <mergeCell ref="Y79:AC79"/>
    <mergeCell ref="Y80:AC80"/>
    <mergeCell ref="Y82:AC82"/>
    <mergeCell ref="D67:E67"/>
    <mergeCell ref="Y67:AC67"/>
    <mergeCell ref="D69:E69"/>
    <mergeCell ref="Y69:AC69"/>
    <mergeCell ref="D70:E70"/>
    <mergeCell ref="Y70:AC70"/>
    <mergeCell ref="D66:E66"/>
    <mergeCell ref="Y66:AC66"/>
    <mergeCell ref="Y52:AC52"/>
    <mergeCell ref="Y54:AC54"/>
    <mergeCell ref="Y55:AC55"/>
    <mergeCell ref="Y57:AC57"/>
    <mergeCell ref="Y58:AC58"/>
    <mergeCell ref="Y59:AC59"/>
    <mergeCell ref="Y60:AC60"/>
    <mergeCell ref="Y61:AC61"/>
    <mergeCell ref="D63:E63"/>
    <mergeCell ref="D65:E65"/>
    <mergeCell ref="Y65:AC65"/>
    <mergeCell ref="Y51:AC51"/>
    <mergeCell ref="D40:E40"/>
    <mergeCell ref="Y40:AC40"/>
    <mergeCell ref="D41:E41"/>
    <mergeCell ref="Y41:AC41"/>
    <mergeCell ref="D42:E42"/>
    <mergeCell ref="Y42:AC42"/>
    <mergeCell ref="D44:E44"/>
    <mergeCell ref="Y46:AC47"/>
    <mergeCell ref="Y48:AC48"/>
    <mergeCell ref="Y49:AC49"/>
    <mergeCell ref="Y50:AC50"/>
    <mergeCell ref="D39:E39"/>
    <mergeCell ref="Y39:AC39"/>
    <mergeCell ref="D15:E15"/>
    <mergeCell ref="Y17:AC22"/>
    <mergeCell ref="Y24:AC25"/>
    <mergeCell ref="Y26:AC26"/>
    <mergeCell ref="Y28:AC29"/>
    <mergeCell ref="Y30:AC30"/>
    <mergeCell ref="Y31:AC31"/>
    <mergeCell ref="Y32:AC32"/>
    <mergeCell ref="Y34:AC34"/>
    <mergeCell ref="Y35:AC35"/>
    <mergeCell ref="D37:E37"/>
    <mergeCell ref="Y8:AC12"/>
    <mergeCell ref="D10:E10"/>
    <mergeCell ref="D11:E11"/>
    <mergeCell ref="D12:E12"/>
    <mergeCell ref="G2:K2"/>
    <mergeCell ref="M2:Q2"/>
    <mergeCell ref="S2:W2"/>
    <mergeCell ref="Y2:AC2"/>
    <mergeCell ref="D6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34C8A-F594-4F00-B01F-BD4BECEEF2D3}">
  <sheetPr>
    <tabColor rgb="FFFF4D16"/>
  </sheetPr>
  <dimension ref="A2:AD147"/>
  <sheetViews>
    <sheetView zoomScale="40" zoomScaleNormal="40" workbookViewId="0">
      <pane xSplit="6" ySplit="4" topLeftCell="G5" activePane="bottomRight" state="frozen"/>
      <selection pane="topRight"/>
      <selection pane="bottomLeft"/>
      <selection pane="bottomRight"/>
    </sheetView>
  </sheetViews>
  <sheetFormatPr defaultColWidth="9" defaultRowHeight="14.5"/>
  <cols>
    <col min="1" max="1" width="14.453125" style="4" customWidth="1"/>
    <col min="2" max="2" width="7.7265625" style="6" customWidth="1"/>
    <col min="3" max="3" width="6.26953125" style="7" customWidth="1"/>
    <col min="4" max="4" width="94" style="8" bestFit="1" customWidth="1"/>
    <col min="5" max="5" width="15.54296875" style="4" customWidth="1"/>
    <col min="6" max="6" width="16.26953125" style="4" customWidth="1"/>
    <col min="7" max="11" width="15.54296875" style="4" customWidth="1"/>
    <col min="12" max="12" width="7.26953125" style="5" customWidth="1"/>
    <col min="13" max="17" width="15.26953125" style="5" customWidth="1"/>
    <col min="18" max="18" width="7.26953125" style="5" customWidth="1"/>
    <col min="19" max="21" width="15.54296875" style="5" customWidth="1"/>
    <col min="22" max="22" width="18.26953125" style="5" bestFit="1" customWidth="1"/>
    <col min="23" max="23" width="15.54296875" style="5" customWidth="1"/>
    <col min="24" max="24" width="13.54296875" style="5" customWidth="1"/>
    <col min="25" max="28" width="20.54296875" style="5" hidden="1" customWidth="1"/>
    <col min="29" max="29" width="70.26953125" style="5" hidden="1" customWidth="1"/>
    <col min="30" max="16384" width="9" style="5"/>
  </cols>
  <sheetData>
    <row r="2" spans="1:29" ht="32.25" customHeight="1">
      <c r="A2" s="1"/>
      <c r="B2" s="1"/>
      <c r="C2" s="2"/>
      <c r="D2" s="3" t="s">
        <v>162</v>
      </c>
      <c r="G2" s="183" t="s">
        <v>1</v>
      </c>
      <c r="H2" s="184"/>
      <c r="I2" s="184"/>
      <c r="J2" s="184"/>
      <c r="K2" s="185"/>
      <c r="M2" s="183" t="s">
        <v>2</v>
      </c>
      <c r="N2" s="184"/>
      <c r="O2" s="184"/>
      <c r="P2" s="184"/>
      <c r="Q2" s="185"/>
      <c r="S2" s="183" t="s">
        <v>3</v>
      </c>
      <c r="T2" s="184"/>
      <c r="U2" s="184"/>
      <c r="V2" s="184"/>
      <c r="W2" s="185"/>
      <c r="Y2" s="183" t="s">
        <v>4</v>
      </c>
      <c r="Z2" s="184"/>
      <c r="AA2" s="184"/>
      <c r="AB2" s="184"/>
      <c r="AC2" s="185"/>
    </row>
    <row r="3" spans="1:29">
      <c r="M3" s="4"/>
      <c r="N3" s="4"/>
      <c r="O3" s="4"/>
      <c r="P3" s="4"/>
      <c r="Q3" s="4"/>
      <c r="S3" s="4"/>
      <c r="T3" s="4"/>
      <c r="U3" s="4"/>
      <c r="V3" s="4"/>
      <c r="W3" s="4"/>
    </row>
    <row r="4" spans="1:29" ht="31">
      <c r="A4" s="9"/>
      <c r="B4" s="9"/>
      <c r="C4" s="10"/>
      <c r="D4" s="11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M4" s="12" t="s">
        <v>8</v>
      </c>
      <c r="N4" s="12" t="s">
        <v>9</v>
      </c>
      <c r="O4" s="12" t="s">
        <v>10</v>
      </c>
      <c r="P4" s="12" t="s">
        <v>11</v>
      </c>
      <c r="Q4" s="12" t="s">
        <v>12</v>
      </c>
      <c r="S4" s="12" t="s">
        <v>8</v>
      </c>
      <c r="T4" s="12" t="s">
        <v>9</v>
      </c>
      <c r="U4" s="12" t="s">
        <v>10</v>
      </c>
      <c r="V4" s="12" t="s">
        <v>11</v>
      </c>
      <c r="W4" s="12" t="s">
        <v>12</v>
      </c>
    </row>
    <row r="5" spans="1:29">
      <c r="M5" s="4"/>
      <c r="N5" s="4"/>
      <c r="O5" s="4"/>
      <c r="P5" s="4"/>
      <c r="Q5" s="4"/>
      <c r="S5" s="4"/>
      <c r="T5" s="4"/>
      <c r="U5" s="4"/>
      <c r="V5" s="4"/>
      <c r="W5" s="4"/>
    </row>
    <row r="6" spans="1:29" ht="31.5" customHeight="1">
      <c r="A6" s="13"/>
      <c r="B6" s="14" t="s">
        <v>13</v>
      </c>
      <c r="C6" s="15"/>
      <c r="D6" s="186" t="s">
        <v>14</v>
      </c>
      <c r="E6" s="187"/>
      <c r="F6" s="16"/>
      <c r="G6" s="16"/>
      <c r="H6" s="16"/>
      <c r="I6" s="16"/>
      <c r="J6" s="16"/>
      <c r="K6" s="17"/>
      <c r="M6" s="18"/>
      <c r="N6" s="16"/>
      <c r="O6" s="16"/>
      <c r="P6" s="16"/>
      <c r="Q6" s="17"/>
      <c r="S6" s="18"/>
      <c r="T6" s="16"/>
      <c r="U6" s="16"/>
      <c r="V6" s="16"/>
      <c r="W6" s="17"/>
      <c r="Y6" s="19"/>
      <c r="Z6" s="19"/>
      <c r="AA6" s="19"/>
      <c r="AB6" s="19"/>
      <c r="AC6" s="19"/>
    </row>
    <row r="7" spans="1:29">
      <c r="M7" s="4"/>
      <c r="N7" s="4"/>
      <c r="O7" s="4"/>
      <c r="P7" s="4"/>
      <c r="Q7" s="4"/>
      <c r="S7" s="4"/>
      <c r="T7" s="4"/>
      <c r="U7" s="4"/>
      <c r="V7" s="4"/>
      <c r="W7" s="4"/>
      <c r="Y7" s="19"/>
      <c r="Z7" s="19"/>
      <c r="AA7" s="19"/>
      <c r="AB7" s="19"/>
      <c r="AC7" s="19"/>
    </row>
    <row r="8" spans="1:29" ht="30.75" customHeight="1">
      <c r="B8" s="20">
        <v>1</v>
      </c>
      <c r="D8" s="21" t="s">
        <v>15</v>
      </c>
      <c r="E8" s="22" t="s">
        <v>16</v>
      </c>
      <c r="F8" s="23" t="s">
        <v>17</v>
      </c>
      <c r="G8" s="24">
        <f>M8</f>
        <v>468.44240825737103</v>
      </c>
      <c r="H8" s="24">
        <f>N8</f>
        <v>651.1406050617702</v>
      </c>
      <c r="I8" s="24">
        <f>O8</f>
        <v>514.47194376608343</v>
      </c>
      <c r="J8" s="24">
        <f>J31</f>
        <v>519.06004997789353</v>
      </c>
      <c r="K8" s="24">
        <f>K31</f>
        <v>567.35313741181528</v>
      </c>
      <c r="L8" s="25"/>
      <c r="M8" s="24">
        <v>468.44240825737103</v>
      </c>
      <c r="N8" s="24">
        <v>651.1406050617702</v>
      </c>
      <c r="O8" s="24">
        <v>514.47194376608343</v>
      </c>
      <c r="P8" s="24">
        <v>519.06396129876623</v>
      </c>
      <c r="Q8" s="24">
        <v>567.36747074160712</v>
      </c>
      <c r="R8" s="26"/>
      <c r="S8" s="24">
        <f>G8-M8</f>
        <v>0</v>
      </c>
      <c r="T8" s="24">
        <f>H8-N8</f>
        <v>0</v>
      </c>
      <c r="U8" s="24">
        <f>I8-O8</f>
        <v>0</v>
      </c>
      <c r="V8" s="24">
        <f>J8-P8</f>
        <v>-3.9113208727030724E-3</v>
      </c>
      <c r="W8" s="24">
        <f>K8-Q8</f>
        <v>-1.4333329791838878E-2</v>
      </c>
      <c r="X8" s="27"/>
      <c r="Y8" s="171"/>
      <c r="Z8" s="172"/>
      <c r="AA8" s="172"/>
      <c r="AB8" s="172"/>
      <c r="AC8" s="173"/>
    </row>
    <row r="9" spans="1:29" ht="19.5" customHeight="1">
      <c r="M9" s="4"/>
      <c r="N9" s="4"/>
      <c r="O9" s="4"/>
      <c r="P9" s="4"/>
      <c r="Q9" s="4"/>
      <c r="S9" s="4"/>
      <c r="T9" s="4"/>
      <c r="U9" s="4"/>
      <c r="V9" s="4"/>
      <c r="W9" s="4"/>
      <c r="Y9" s="174"/>
      <c r="Z9" s="175"/>
      <c r="AA9" s="175"/>
      <c r="AB9" s="175"/>
      <c r="AC9" s="176"/>
    </row>
    <row r="10" spans="1:29" ht="19.5" customHeight="1">
      <c r="B10" s="20">
        <f>B8+1</f>
        <v>2</v>
      </c>
      <c r="D10" s="180" t="s">
        <v>18</v>
      </c>
      <c r="E10" s="180"/>
      <c r="F10" s="29" t="s">
        <v>19</v>
      </c>
      <c r="G10" s="30">
        <f t="shared" ref="G10:I12" si="0">M10</f>
        <v>3.982186908667705E-2</v>
      </c>
      <c r="H10" s="30">
        <f t="shared" si="0"/>
        <v>5.63318769762646E-2</v>
      </c>
      <c r="I10" s="30">
        <f t="shared" si="0"/>
        <v>-0.10639743186422213</v>
      </c>
      <c r="J10" s="30">
        <f>J73</f>
        <v>0.16651703977414337</v>
      </c>
      <c r="K10" s="30">
        <f>K73</f>
        <v>5.9776841044817397E-2</v>
      </c>
      <c r="L10" s="31"/>
      <c r="M10" s="30">
        <v>3.982186908667705E-2</v>
      </c>
      <c r="N10" s="30">
        <v>5.63318769762646E-2</v>
      </c>
      <c r="O10" s="30">
        <v>-0.10639743186422213</v>
      </c>
      <c r="P10" s="30">
        <v>0.15557771318208016</v>
      </c>
      <c r="Q10" s="30">
        <v>5.9797346626972114E-2</v>
      </c>
      <c r="R10" s="31"/>
      <c r="S10" s="30">
        <f t="shared" ref="S10:W12" si="1">G10-M10</f>
        <v>0</v>
      </c>
      <c r="T10" s="30">
        <f t="shared" si="1"/>
        <v>0</v>
      </c>
      <c r="U10" s="30">
        <f t="shared" si="1"/>
        <v>0</v>
      </c>
      <c r="V10" s="30">
        <f t="shared" si="1"/>
        <v>1.0939326592063203E-2</v>
      </c>
      <c r="W10" s="30">
        <f t="shared" si="1"/>
        <v>-2.0505582154717317E-5</v>
      </c>
      <c r="Y10" s="174"/>
      <c r="Z10" s="175"/>
      <c r="AA10" s="175"/>
      <c r="AB10" s="175"/>
      <c r="AC10" s="176"/>
    </row>
    <row r="11" spans="1:29" ht="19.5" customHeight="1">
      <c r="B11" s="20">
        <f>B10+1</f>
        <v>3</v>
      </c>
      <c r="D11" s="180" t="s">
        <v>20</v>
      </c>
      <c r="E11" s="180"/>
      <c r="F11" s="29" t="s">
        <v>19</v>
      </c>
      <c r="G11" s="30">
        <f t="shared" si="0"/>
        <v>0.78711499579203192</v>
      </c>
      <c r="H11" s="30">
        <f t="shared" si="0"/>
        <v>0.47881375141670363</v>
      </c>
      <c r="I11" s="30">
        <f t="shared" si="0"/>
        <v>-0.41562133050304884</v>
      </c>
      <c r="J11" s="30">
        <f>J61</f>
        <v>-0.14531359625691809</v>
      </c>
      <c r="K11" s="30">
        <f>K61</f>
        <v>0.89938252992858359</v>
      </c>
      <c r="L11" s="31"/>
      <c r="M11" s="30">
        <v>0.78711499579203192</v>
      </c>
      <c r="N11" s="30">
        <v>0.47881375141670363</v>
      </c>
      <c r="O11" s="30">
        <v>-0.41562133050304884</v>
      </c>
      <c r="P11" s="30">
        <v>-0.14531359625691809</v>
      </c>
      <c r="Q11" s="30">
        <v>0.89938252992858359</v>
      </c>
      <c r="R11" s="31"/>
      <c r="S11" s="30">
        <f t="shared" si="1"/>
        <v>0</v>
      </c>
      <c r="T11" s="30">
        <f t="shared" si="1"/>
        <v>0</v>
      </c>
      <c r="U11" s="30">
        <f t="shared" si="1"/>
        <v>0</v>
      </c>
      <c r="V11" s="30">
        <f t="shared" si="1"/>
        <v>0</v>
      </c>
      <c r="W11" s="30">
        <f t="shared" si="1"/>
        <v>0</v>
      </c>
      <c r="Y11" s="174"/>
      <c r="Z11" s="175"/>
      <c r="AA11" s="175"/>
      <c r="AB11" s="175"/>
      <c r="AC11" s="176"/>
    </row>
    <row r="12" spans="1:29" s="27" customFormat="1" ht="30.75" customHeight="1">
      <c r="A12" s="32"/>
      <c r="B12" s="20">
        <f>B11+1</f>
        <v>4</v>
      </c>
      <c r="C12" s="33"/>
      <c r="D12" s="181" t="s">
        <v>21</v>
      </c>
      <c r="E12" s="182"/>
      <c r="F12" s="23" t="s">
        <v>19</v>
      </c>
      <c r="G12" s="34">
        <f t="shared" si="0"/>
        <v>1.6154552311766768E-2</v>
      </c>
      <c r="H12" s="34">
        <f t="shared" si="0"/>
        <v>0.39001207743774846</v>
      </c>
      <c r="I12" s="34">
        <f t="shared" si="0"/>
        <v>-0.20989116672077568</v>
      </c>
      <c r="J12" s="34">
        <f>(J8/I8)-1</f>
        <v>8.9180882794577254E-3</v>
      </c>
      <c r="K12" s="34">
        <f>(K8/J8)-1</f>
        <v>9.3039499834322692E-2</v>
      </c>
      <c r="L12" s="35"/>
      <c r="M12" s="34">
        <v>1.6154552311766768E-2</v>
      </c>
      <c r="N12" s="34">
        <v>0.39001207743774846</v>
      </c>
      <c r="O12" s="34">
        <v>-0.20989116672077568</v>
      </c>
      <c r="P12" s="34">
        <v>8.9256908726020878E-3</v>
      </c>
      <c r="Q12" s="34">
        <v>9.3058877218096914E-2</v>
      </c>
      <c r="R12" s="35"/>
      <c r="S12" s="34">
        <f t="shared" si="1"/>
        <v>0</v>
      </c>
      <c r="T12" s="34">
        <f t="shared" si="1"/>
        <v>0</v>
      </c>
      <c r="U12" s="34">
        <f t="shared" si="1"/>
        <v>0</v>
      </c>
      <c r="V12" s="34">
        <f t="shared" si="1"/>
        <v>-7.6025931443624017E-6</v>
      </c>
      <c r="W12" s="34">
        <f t="shared" si="1"/>
        <v>-1.9377383774221713E-5</v>
      </c>
      <c r="Y12" s="177"/>
      <c r="Z12" s="178"/>
      <c r="AA12" s="178"/>
      <c r="AB12" s="178"/>
      <c r="AC12" s="179"/>
    </row>
    <row r="13" spans="1:29" ht="19.5" hidden="1" customHeight="1">
      <c r="M13" s="4"/>
      <c r="N13" s="4"/>
      <c r="O13" s="4"/>
      <c r="P13" s="4"/>
      <c r="Q13" s="4"/>
      <c r="S13" s="4"/>
      <c r="T13" s="4"/>
      <c r="U13" s="4"/>
      <c r="V13" s="4"/>
      <c r="W13" s="4"/>
      <c r="Y13" s="36"/>
      <c r="Z13" s="36"/>
      <c r="AA13" s="36"/>
      <c r="AB13" s="36"/>
      <c r="AC13" s="36"/>
    </row>
    <row r="14" spans="1:29" ht="19.5" customHeight="1">
      <c r="M14" s="4"/>
      <c r="N14" s="4"/>
      <c r="O14" s="4"/>
      <c r="P14" s="4"/>
      <c r="Q14" s="4"/>
      <c r="S14" s="4"/>
      <c r="T14" s="4"/>
      <c r="U14" s="4"/>
      <c r="V14" s="4"/>
      <c r="W14" s="4"/>
      <c r="Y14" s="36"/>
      <c r="Z14" s="36"/>
      <c r="AA14" s="36"/>
      <c r="AB14" s="36"/>
      <c r="AC14" s="36"/>
    </row>
    <row r="15" spans="1:29" ht="31.5" customHeight="1">
      <c r="A15" s="13"/>
      <c r="C15" s="15"/>
      <c r="D15" s="186" t="s">
        <v>22</v>
      </c>
      <c r="E15" s="187"/>
      <c r="F15" s="16"/>
      <c r="G15" s="16"/>
      <c r="H15" s="16"/>
      <c r="I15" s="16"/>
      <c r="J15" s="16"/>
      <c r="K15" s="17"/>
      <c r="M15" s="18"/>
      <c r="N15" s="16"/>
      <c r="O15" s="16"/>
      <c r="P15" s="16"/>
      <c r="Q15" s="17"/>
      <c r="S15" s="18"/>
      <c r="T15" s="16"/>
      <c r="U15" s="16"/>
      <c r="V15" s="16"/>
      <c r="W15" s="17"/>
      <c r="Y15" s="36"/>
      <c r="Z15" s="36"/>
      <c r="AA15" s="36"/>
      <c r="AB15" s="36"/>
      <c r="AC15" s="36"/>
    </row>
    <row r="16" spans="1:29" ht="19.5" customHeight="1">
      <c r="G16" s="37"/>
      <c r="H16" s="38"/>
      <c r="M16" s="4"/>
      <c r="N16" s="4"/>
      <c r="O16" s="4"/>
      <c r="P16" s="4"/>
      <c r="Q16" s="4"/>
      <c r="S16" s="4"/>
      <c r="T16" s="4"/>
      <c r="U16" s="4"/>
      <c r="V16" s="4"/>
      <c r="W16" s="4"/>
      <c r="Y16" s="36"/>
      <c r="Z16" s="36"/>
      <c r="AA16" s="36"/>
      <c r="AB16" s="36"/>
      <c r="AC16" s="36"/>
    </row>
    <row r="17" spans="1:29" ht="19.5" customHeight="1">
      <c r="B17" s="20">
        <f>B12+1</f>
        <v>5</v>
      </c>
      <c r="D17" s="28" t="s">
        <v>23</v>
      </c>
      <c r="E17" s="29"/>
      <c r="F17" s="29" t="s">
        <v>24</v>
      </c>
      <c r="G17" s="39">
        <f t="shared" ref="G17:I22" si="2">M17</f>
        <v>428.76049236550989</v>
      </c>
      <c r="H17" s="39">
        <f t="shared" si="2"/>
        <v>521.98852284665043</v>
      </c>
      <c r="I17" s="39">
        <f t="shared" si="2"/>
        <v>449.01759048073819</v>
      </c>
      <c r="J17" s="39">
        <v>422.54116671340637</v>
      </c>
      <c r="K17" s="39">
        <v>427.10288327079274</v>
      </c>
      <c r="L17" s="40"/>
      <c r="M17" s="39">
        <v>428.76049236550989</v>
      </c>
      <c r="N17" s="39">
        <v>521.98852284665043</v>
      </c>
      <c r="O17" s="39">
        <v>449.01759048073819</v>
      </c>
      <c r="P17" s="39">
        <v>422.541935420767</v>
      </c>
      <c r="Q17" s="39">
        <v>427.10567744152559</v>
      </c>
      <c r="R17" s="41"/>
      <c r="S17" s="39">
        <f t="shared" ref="S17:W22" si="3">G17-M17</f>
        <v>0</v>
      </c>
      <c r="T17" s="39">
        <f t="shared" si="3"/>
        <v>0</v>
      </c>
      <c r="U17" s="39">
        <f t="shared" si="3"/>
        <v>0</v>
      </c>
      <c r="V17" s="39">
        <f t="shared" si="3"/>
        <v>-7.6870736063483491E-4</v>
      </c>
      <c r="W17" s="39">
        <f t="shared" si="3"/>
        <v>-2.7941707328409393E-3</v>
      </c>
      <c r="Y17" s="171"/>
      <c r="Z17" s="172"/>
      <c r="AA17" s="172"/>
      <c r="AB17" s="172"/>
      <c r="AC17" s="173"/>
    </row>
    <row r="18" spans="1:29" ht="19.5" customHeight="1">
      <c r="B18" s="20">
        <f>B17+1</f>
        <v>6</v>
      </c>
      <c r="D18" s="28" t="s">
        <v>25</v>
      </c>
      <c r="E18" s="29" t="s">
        <v>26</v>
      </c>
      <c r="F18" s="29" t="s">
        <v>24</v>
      </c>
      <c r="G18" s="39">
        <f t="shared" si="2"/>
        <v>0</v>
      </c>
      <c r="H18" s="39">
        <f t="shared" si="2"/>
        <v>0.98750000000000004</v>
      </c>
      <c r="I18" s="39">
        <f t="shared" si="2"/>
        <v>1.7373663101604278</v>
      </c>
      <c r="J18" s="39">
        <v>2.4194455632908678</v>
      </c>
      <c r="K18" s="39">
        <v>2.7852964984926358</v>
      </c>
      <c r="L18" s="40"/>
      <c r="M18" s="39">
        <v>0</v>
      </c>
      <c r="N18" s="39">
        <v>0.98750000000000004</v>
      </c>
      <c r="O18" s="39">
        <v>1.7373663101604278</v>
      </c>
      <c r="P18" s="39">
        <v>2.4217043945451513</v>
      </c>
      <c r="Q18" s="39">
        <v>2.793410425442362</v>
      </c>
      <c r="R18" s="41"/>
      <c r="S18" s="39">
        <f t="shared" si="3"/>
        <v>0</v>
      </c>
      <c r="T18" s="39">
        <f t="shared" si="3"/>
        <v>0</v>
      </c>
      <c r="U18" s="39">
        <f t="shared" si="3"/>
        <v>0</v>
      </c>
      <c r="V18" s="39">
        <f t="shared" si="3"/>
        <v>-2.2588312542834998E-3</v>
      </c>
      <c r="W18" s="39">
        <f t="shared" si="3"/>
        <v>-8.1139269497261246E-3</v>
      </c>
      <c r="Y18" s="174"/>
      <c r="Z18" s="175"/>
      <c r="AA18" s="175"/>
      <c r="AB18" s="175"/>
      <c r="AC18" s="176"/>
    </row>
    <row r="19" spans="1:29" ht="19.5" customHeight="1">
      <c r="B19" s="20">
        <f>B18+1</f>
        <v>7</v>
      </c>
      <c r="D19" s="28" t="s">
        <v>27</v>
      </c>
      <c r="E19" s="29" t="s">
        <v>28</v>
      </c>
      <c r="F19" s="29" t="s">
        <v>24</v>
      </c>
      <c r="G19" s="39">
        <f t="shared" si="2"/>
        <v>2.7462875901387192E-2</v>
      </c>
      <c r="H19" s="39">
        <f t="shared" si="2"/>
        <v>-1.1368683772161603E-15</v>
      </c>
      <c r="I19" s="39">
        <f t="shared" si="2"/>
        <v>-1.1368683772161603E-15</v>
      </c>
      <c r="J19" s="39">
        <v>-1.1368683772161603E-15</v>
      </c>
      <c r="K19" s="39">
        <v>-1.1368683772161603E-15</v>
      </c>
      <c r="L19" s="40"/>
      <c r="M19" s="39">
        <v>2.7462875901387192E-2</v>
      </c>
      <c r="N19" s="39">
        <v>-1.1368683772161603E-15</v>
      </c>
      <c r="O19" s="39">
        <v>-1.1368683772161603E-15</v>
      </c>
      <c r="P19" s="39">
        <v>-1.1368683772161603E-15</v>
      </c>
      <c r="Q19" s="39">
        <v>-1.1368683772161603E-15</v>
      </c>
      <c r="R19" s="41"/>
      <c r="S19" s="39">
        <f t="shared" si="3"/>
        <v>0</v>
      </c>
      <c r="T19" s="39">
        <f t="shared" si="3"/>
        <v>0</v>
      </c>
      <c r="U19" s="39">
        <f t="shared" si="3"/>
        <v>0</v>
      </c>
      <c r="V19" s="39">
        <f t="shared" si="3"/>
        <v>0</v>
      </c>
      <c r="W19" s="39">
        <f t="shared" si="3"/>
        <v>0</v>
      </c>
      <c r="Y19" s="174"/>
      <c r="Z19" s="175"/>
      <c r="AA19" s="175"/>
      <c r="AB19" s="175"/>
      <c r="AC19" s="176"/>
    </row>
    <row r="20" spans="1:29" ht="19.5" customHeight="1">
      <c r="B20" s="20">
        <f>B19+1</f>
        <v>8</v>
      </c>
      <c r="D20" s="28" t="s">
        <v>29</v>
      </c>
      <c r="E20" s="29" t="s">
        <v>30</v>
      </c>
      <c r="F20" s="29" t="s">
        <v>24</v>
      </c>
      <c r="G20" s="39">
        <f t="shared" si="2"/>
        <v>3.1698508306268276</v>
      </c>
      <c r="H20" s="39">
        <f t="shared" si="2"/>
        <v>2.5798173983748613</v>
      </c>
      <c r="I20" s="39">
        <f t="shared" si="2"/>
        <v>2.8726841971763886</v>
      </c>
      <c r="J20" s="39">
        <v>8.1023751900327809</v>
      </c>
      <c r="K20" s="39">
        <v>8.1541564835103859</v>
      </c>
      <c r="L20" s="40"/>
      <c r="M20" s="39">
        <v>3.1698508306268276</v>
      </c>
      <c r="N20" s="39">
        <v>2.5798173983748613</v>
      </c>
      <c r="O20" s="39">
        <v>2.8726841971763886</v>
      </c>
      <c r="P20" s="39">
        <v>8.1023751900327809</v>
      </c>
      <c r="Q20" s="39">
        <v>2.793410425442362</v>
      </c>
      <c r="R20" s="41"/>
      <c r="S20" s="39">
        <f t="shared" si="3"/>
        <v>0</v>
      </c>
      <c r="T20" s="39">
        <f t="shared" si="3"/>
        <v>0</v>
      </c>
      <c r="U20" s="39">
        <f t="shared" si="3"/>
        <v>0</v>
      </c>
      <c r="V20" s="39">
        <f t="shared" si="3"/>
        <v>0</v>
      </c>
      <c r="W20" s="39">
        <f t="shared" si="3"/>
        <v>5.360746058068024</v>
      </c>
      <c r="Y20" s="174"/>
      <c r="Z20" s="175"/>
      <c r="AA20" s="175"/>
      <c r="AB20" s="175"/>
      <c r="AC20" s="176"/>
    </row>
    <row r="21" spans="1:29" ht="19.5" customHeight="1">
      <c r="B21" s="20">
        <f>B20+1</f>
        <v>9</v>
      </c>
      <c r="D21" s="28" t="s">
        <v>31</v>
      </c>
      <c r="E21" s="29" t="s">
        <v>32</v>
      </c>
      <c r="F21" s="29" t="s">
        <v>24</v>
      </c>
      <c r="G21" s="39">
        <f t="shared" si="2"/>
        <v>0</v>
      </c>
      <c r="H21" s="39">
        <f t="shared" si="2"/>
        <v>0</v>
      </c>
      <c r="I21" s="39">
        <f t="shared" si="2"/>
        <v>0</v>
      </c>
      <c r="J21" s="39">
        <v>0</v>
      </c>
      <c r="K21" s="39">
        <v>0</v>
      </c>
      <c r="L21" s="40"/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41"/>
      <c r="S21" s="39">
        <f t="shared" si="3"/>
        <v>0</v>
      </c>
      <c r="T21" s="39">
        <f t="shared" si="3"/>
        <v>0</v>
      </c>
      <c r="U21" s="39">
        <f t="shared" si="3"/>
        <v>0</v>
      </c>
      <c r="V21" s="39">
        <f t="shared" si="3"/>
        <v>0</v>
      </c>
      <c r="W21" s="39">
        <f t="shared" si="3"/>
        <v>0</v>
      </c>
      <c r="Y21" s="174"/>
      <c r="Z21" s="175"/>
      <c r="AA21" s="175"/>
      <c r="AB21" s="175"/>
      <c r="AC21" s="176"/>
    </row>
    <row r="22" spans="1:29" s="27" customFormat="1" ht="29.25" customHeight="1">
      <c r="A22" s="42"/>
      <c r="B22" s="20">
        <f>B21+1</f>
        <v>10</v>
      </c>
      <c r="C22" s="43"/>
      <c r="D22" s="21" t="s">
        <v>33</v>
      </c>
      <c r="E22" s="44" t="s">
        <v>34</v>
      </c>
      <c r="F22" s="45" t="s">
        <v>24</v>
      </c>
      <c r="G22" s="46">
        <f t="shared" si="2"/>
        <v>431.95780607203812</v>
      </c>
      <c r="H22" s="46">
        <f t="shared" si="2"/>
        <v>525.55584024502525</v>
      </c>
      <c r="I22" s="46">
        <f t="shared" si="2"/>
        <v>453.62764098807503</v>
      </c>
      <c r="J22" s="46">
        <f>SUM(J17:J21)</f>
        <v>433.06298746673002</v>
      </c>
      <c r="K22" s="46">
        <f>SUM(K17:K21)</f>
        <v>438.04233625279579</v>
      </c>
      <c r="L22" s="25"/>
      <c r="M22" s="46">
        <v>431.95780607203812</v>
      </c>
      <c r="N22" s="46">
        <v>525.55584024502525</v>
      </c>
      <c r="O22" s="46">
        <v>453.62764098807503</v>
      </c>
      <c r="P22" s="46">
        <v>433.06601500534492</v>
      </c>
      <c r="Q22" s="46">
        <v>432.69249829241028</v>
      </c>
      <c r="R22" s="26"/>
      <c r="S22" s="46">
        <f t="shared" si="3"/>
        <v>0</v>
      </c>
      <c r="T22" s="46">
        <f t="shared" si="3"/>
        <v>0</v>
      </c>
      <c r="U22" s="46">
        <f t="shared" si="3"/>
        <v>0</v>
      </c>
      <c r="V22" s="46">
        <f t="shared" si="3"/>
        <v>-3.0275386149014594E-3</v>
      </c>
      <c r="W22" s="46">
        <f t="shared" si="3"/>
        <v>5.3498379603855142</v>
      </c>
      <c r="Y22" s="177"/>
      <c r="Z22" s="178"/>
      <c r="AA22" s="178"/>
      <c r="AB22" s="178"/>
      <c r="AC22" s="179"/>
    </row>
    <row r="23" spans="1:29" s="27" customFormat="1" ht="12.75" customHeight="1">
      <c r="A23" s="42"/>
      <c r="B23" s="47"/>
      <c r="C23" s="43"/>
      <c r="D23" s="48"/>
      <c r="E23" s="49"/>
      <c r="F23" s="50"/>
      <c r="G23" s="51"/>
      <c r="H23" s="51"/>
      <c r="I23" s="51"/>
      <c r="J23" s="51"/>
      <c r="K23" s="51"/>
      <c r="L23" s="52"/>
      <c r="M23" s="51"/>
      <c r="N23" s="51"/>
      <c r="O23" s="51"/>
      <c r="P23" s="51"/>
      <c r="Q23" s="51"/>
      <c r="R23" s="26"/>
      <c r="S23" s="51"/>
      <c r="T23" s="51"/>
      <c r="U23" s="51"/>
      <c r="V23" s="51"/>
      <c r="W23" s="51"/>
      <c r="Y23" s="53"/>
      <c r="Z23" s="53"/>
      <c r="AA23" s="53"/>
      <c r="AB23" s="53"/>
      <c r="AC23" s="53"/>
    </row>
    <row r="24" spans="1:29" s="61" customFormat="1" ht="19.5" customHeight="1">
      <c r="A24" s="54"/>
      <c r="B24" s="20">
        <f>B22+1</f>
        <v>11</v>
      </c>
      <c r="C24" s="55"/>
      <c r="D24" s="56" t="s">
        <v>35</v>
      </c>
      <c r="E24" s="57" t="s">
        <v>36</v>
      </c>
      <c r="F24" s="58"/>
      <c r="G24" s="62">
        <f t="shared" ref="G24:I26" si="4">M24</f>
        <v>1.0525261314284649</v>
      </c>
      <c r="H24" s="62">
        <f t="shared" si="4"/>
        <v>1.118876650760557</v>
      </c>
      <c r="I24" s="62">
        <f t="shared" si="4"/>
        <v>1.2411966917132644</v>
      </c>
      <c r="J24" s="62">
        <v>1.2919142050524253</v>
      </c>
      <c r="K24" s="62">
        <v>1.3140081991417569</v>
      </c>
      <c r="M24" s="62">
        <v>1.0525261314284649</v>
      </c>
      <c r="N24" s="62">
        <v>1.118876650760557</v>
      </c>
      <c r="O24" s="62">
        <v>1.2411966917132644</v>
      </c>
      <c r="P24" s="62">
        <v>1.2919142050524253</v>
      </c>
      <c r="Q24" s="62">
        <v>1.3140081991417569</v>
      </c>
      <c r="S24" s="62">
        <f t="shared" ref="S24:W26" si="5">G24-M24</f>
        <v>0</v>
      </c>
      <c r="T24" s="62">
        <f t="shared" si="5"/>
        <v>0</v>
      </c>
      <c r="U24" s="62">
        <f t="shared" si="5"/>
        <v>0</v>
      </c>
      <c r="V24" s="62">
        <f t="shared" si="5"/>
        <v>0</v>
      </c>
      <c r="W24" s="62">
        <f t="shared" si="5"/>
        <v>0</v>
      </c>
      <c r="Y24" s="193"/>
      <c r="Z24" s="194"/>
      <c r="AA24" s="194"/>
      <c r="AB24" s="194"/>
      <c r="AC24" s="195"/>
    </row>
    <row r="25" spans="1:29" ht="19.5" customHeight="1">
      <c r="A25" s="63"/>
      <c r="B25" s="20">
        <f>B24+1</f>
        <v>12</v>
      </c>
      <c r="D25" s="28" t="s">
        <v>37</v>
      </c>
      <c r="E25" s="64"/>
      <c r="F25" s="29" t="s">
        <v>17</v>
      </c>
      <c r="G25" s="39">
        <f t="shared" si="4"/>
        <v>22.689072493291235</v>
      </c>
      <c r="H25" s="39">
        <f t="shared" si="4"/>
        <v>62.476318075979066</v>
      </c>
      <c r="I25" s="39">
        <f t="shared" si="4"/>
        <v>109.41348627601616</v>
      </c>
      <c r="J25" s="39">
        <f>J26-J22</f>
        <v>126.41723772397887</v>
      </c>
      <c r="K25" s="39">
        <f>K26-K22</f>
        <v>137.54888515458839</v>
      </c>
      <c r="L25" s="40"/>
      <c r="M25" s="39">
        <v>22.689072493291235</v>
      </c>
      <c r="N25" s="39">
        <v>62.476318075979066</v>
      </c>
      <c r="O25" s="39">
        <v>109.41348627601616</v>
      </c>
      <c r="P25" s="39">
        <v>126.41812150550692</v>
      </c>
      <c r="Q25" s="39">
        <v>135.86899217094754</v>
      </c>
      <c r="R25" s="41"/>
      <c r="S25" s="39">
        <f t="shared" si="5"/>
        <v>0</v>
      </c>
      <c r="T25" s="39">
        <f t="shared" si="5"/>
        <v>0</v>
      </c>
      <c r="U25" s="39">
        <f t="shared" si="5"/>
        <v>0</v>
      </c>
      <c r="V25" s="39">
        <f t="shared" si="5"/>
        <v>-8.8378152804580168E-4</v>
      </c>
      <c r="W25" s="39">
        <f t="shared" si="5"/>
        <v>1.6798929836408547</v>
      </c>
      <c r="Y25" s="196"/>
      <c r="Z25" s="197"/>
      <c r="AA25" s="197"/>
      <c r="AB25" s="197"/>
      <c r="AC25" s="198"/>
    </row>
    <row r="26" spans="1:29" s="27" customFormat="1" ht="29.25" customHeight="1">
      <c r="A26" s="42"/>
      <c r="B26" s="20">
        <f>B25+1</f>
        <v>13</v>
      </c>
      <c r="C26" s="43"/>
      <c r="D26" s="21" t="s">
        <v>38</v>
      </c>
      <c r="E26" s="22" t="str">
        <f>E22</f>
        <v>Rt</v>
      </c>
      <c r="F26" s="23" t="s">
        <v>17</v>
      </c>
      <c r="G26" s="24">
        <f t="shared" si="4"/>
        <v>454.64687856532936</v>
      </c>
      <c r="H26" s="24">
        <f t="shared" si="4"/>
        <v>588.03215832100432</v>
      </c>
      <c r="I26" s="24">
        <f t="shared" si="4"/>
        <v>563.04112726409119</v>
      </c>
      <c r="J26" s="24">
        <f>J22*J24</f>
        <v>559.48022519070889</v>
      </c>
      <c r="K26" s="24">
        <f>K22*K24</f>
        <v>575.59122140738418</v>
      </c>
      <c r="L26" s="25"/>
      <c r="M26" s="24">
        <v>454.64687856532936</v>
      </c>
      <c r="N26" s="24">
        <v>588.03215832100432</v>
      </c>
      <c r="O26" s="24">
        <v>563.04112726409119</v>
      </c>
      <c r="P26" s="24">
        <v>559.48413651085184</v>
      </c>
      <c r="Q26" s="24">
        <v>568.56149046335781</v>
      </c>
      <c r="R26" s="26"/>
      <c r="S26" s="24">
        <f t="shared" si="5"/>
        <v>0</v>
      </c>
      <c r="T26" s="24">
        <f>T25+T22</f>
        <v>0</v>
      </c>
      <c r="U26" s="24">
        <f>U25+U22</f>
        <v>0</v>
      </c>
      <c r="V26" s="24">
        <f>V25+V22</f>
        <v>-3.911320142947261E-3</v>
      </c>
      <c r="W26" s="24">
        <f>W25+W22</f>
        <v>7.0297309440263689</v>
      </c>
      <c r="Y26" s="190"/>
      <c r="Z26" s="191"/>
      <c r="AA26" s="191"/>
      <c r="AB26" s="191"/>
      <c r="AC26" s="192"/>
    </row>
    <row r="27" spans="1:29" ht="12.75" customHeight="1">
      <c r="B27" s="65"/>
      <c r="D27" s="66"/>
      <c r="E27" s="67"/>
      <c r="F27" s="68"/>
      <c r="G27" s="69"/>
      <c r="H27" s="70"/>
      <c r="I27" s="70"/>
      <c r="J27" s="70"/>
      <c r="K27" s="70"/>
      <c r="L27" s="40"/>
      <c r="M27" s="70"/>
      <c r="N27" s="70"/>
      <c r="O27" s="70"/>
      <c r="P27" s="70"/>
      <c r="Q27" s="70"/>
      <c r="R27" s="41"/>
      <c r="S27" s="71"/>
      <c r="T27" s="71"/>
      <c r="U27" s="71"/>
      <c r="V27" s="71"/>
      <c r="W27" s="71"/>
      <c r="Y27" s="36"/>
      <c r="Z27" s="36"/>
      <c r="AA27" s="36"/>
      <c r="AB27" s="36"/>
      <c r="AC27" s="36"/>
    </row>
    <row r="28" spans="1:29" ht="19.5" customHeight="1">
      <c r="B28" s="20">
        <f>B26+1</f>
        <v>14</v>
      </c>
      <c r="D28" s="28" t="s">
        <v>39</v>
      </c>
      <c r="E28" s="29" t="s">
        <v>40</v>
      </c>
      <c r="F28" s="29" t="s">
        <v>17</v>
      </c>
      <c r="G28" s="39">
        <f t="shared" ref="G28:I31" si="6">M28</f>
        <v>0.80982423845978602</v>
      </c>
      <c r="H28" s="39">
        <f t="shared" si="6"/>
        <v>35.140600594560198</v>
      </c>
      <c r="I28" s="39">
        <f t="shared" si="6"/>
        <v>-44.663129682840967</v>
      </c>
      <c r="J28" s="39">
        <v>-35.372747946486356</v>
      </c>
      <c r="K28" s="39">
        <v>0</v>
      </c>
      <c r="L28" s="40"/>
      <c r="M28" s="39">
        <v>0.80982423845978602</v>
      </c>
      <c r="N28" s="39">
        <v>35.140600594560198</v>
      </c>
      <c r="O28" s="39">
        <v>-44.663129682840967</v>
      </c>
      <c r="P28" s="39">
        <v>-35.372747945756565</v>
      </c>
      <c r="Q28" s="39">
        <v>0</v>
      </c>
      <c r="R28" s="41"/>
      <c r="S28" s="39">
        <f t="shared" ref="S28:W32" si="7">G28-M28</f>
        <v>0</v>
      </c>
      <c r="T28" s="39">
        <f t="shared" si="7"/>
        <v>0</v>
      </c>
      <c r="U28" s="39">
        <f t="shared" si="7"/>
        <v>0</v>
      </c>
      <c r="V28" s="39">
        <f t="shared" si="7"/>
        <v>-7.297913384718413E-10</v>
      </c>
      <c r="W28" s="39">
        <f t="shared" si="7"/>
        <v>0</v>
      </c>
      <c r="Y28" s="193"/>
      <c r="Z28" s="194"/>
      <c r="AA28" s="194"/>
      <c r="AB28" s="194"/>
      <c r="AC28" s="195"/>
    </row>
    <row r="29" spans="1:29" ht="19.5" customHeight="1">
      <c r="B29" s="20">
        <f>B28+1</f>
        <v>15</v>
      </c>
      <c r="D29" s="28" t="s">
        <v>41</v>
      </c>
      <c r="E29" s="29" t="s">
        <v>42</v>
      </c>
      <c r="F29" s="29" t="s">
        <v>17</v>
      </c>
      <c r="G29" s="39">
        <f t="shared" si="6"/>
        <v>1.6938366614683011</v>
      </c>
      <c r="H29" s="39">
        <f t="shared" si="6"/>
        <v>-2.3204911637243821</v>
      </c>
      <c r="I29" s="39">
        <f t="shared" si="6"/>
        <v>3.1646886766494902</v>
      </c>
      <c r="J29" s="39">
        <v>0</v>
      </c>
      <c r="K29" s="39">
        <v>0</v>
      </c>
      <c r="L29" s="40"/>
      <c r="M29" s="39">
        <v>1.6938366614683011</v>
      </c>
      <c r="N29" s="39">
        <v>-2.3204911637243821</v>
      </c>
      <c r="O29" s="39">
        <v>3.1646886766494902</v>
      </c>
      <c r="P29" s="39">
        <v>0</v>
      </c>
      <c r="Q29" s="39">
        <v>0</v>
      </c>
      <c r="R29" s="41"/>
      <c r="S29" s="39">
        <f t="shared" si="7"/>
        <v>0</v>
      </c>
      <c r="T29" s="39">
        <f t="shared" si="7"/>
        <v>0</v>
      </c>
      <c r="U29" s="39">
        <f>I29-O29</f>
        <v>0</v>
      </c>
      <c r="V29" s="39">
        <f t="shared" si="7"/>
        <v>0</v>
      </c>
      <c r="W29" s="39">
        <f t="shared" si="7"/>
        <v>0</v>
      </c>
      <c r="Y29" s="196"/>
      <c r="Z29" s="197"/>
      <c r="AA29" s="197"/>
      <c r="AB29" s="197"/>
      <c r="AC29" s="198"/>
    </row>
    <row r="30" spans="1:29" ht="19.5" customHeight="1">
      <c r="B30" s="20">
        <f>B29+1</f>
        <v>16</v>
      </c>
      <c r="D30" s="28" t="s">
        <v>43</v>
      </c>
      <c r="E30" s="29" t="s">
        <v>44</v>
      </c>
      <c r="F30" s="29" t="s">
        <v>17</v>
      </c>
      <c r="G30" s="39">
        <f t="shared" si="6"/>
        <v>11.291868792113581</v>
      </c>
      <c r="H30" s="39">
        <f t="shared" si="6"/>
        <v>30.288337309930025</v>
      </c>
      <c r="I30" s="39">
        <f t="shared" si="6"/>
        <v>-7.0707424918162962</v>
      </c>
      <c r="J30" s="39">
        <v>-5.0474272663290645</v>
      </c>
      <c r="K30" s="39">
        <v>-8.2380839955689407</v>
      </c>
      <c r="L30" s="40"/>
      <c r="M30" s="39">
        <v>11.291868792113581</v>
      </c>
      <c r="N30" s="39">
        <v>30.288337309930025</v>
      </c>
      <c r="O30" s="39">
        <v>-7.0707424918162962</v>
      </c>
      <c r="P30" s="39">
        <v>-5.0474272663290645</v>
      </c>
      <c r="Q30" s="39">
        <v>-8.2380839955689407</v>
      </c>
      <c r="R30" s="41"/>
      <c r="S30" s="39">
        <f t="shared" si="7"/>
        <v>0</v>
      </c>
      <c r="T30" s="39">
        <f t="shared" si="7"/>
        <v>0</v>
      </c>
      <c r="U30" s="39">
        <f t="shared" si="7"/>
        <v>0</v>
      </c>
      <c r="V30" s="39">
        <f t="shared" si="7"/>
        <v>0</v>
      </c>
      <c r="W30" s="39">
        <f t="shared" si="7"/>
        <v>0</v>
      </c>
      <c r="Y30" s="190"/>
      <c r="Z30" s="191"/>
      <c r="AA30" s="191"/>
      <c r="AB30" s="191"/>
      <c r="AC30" s="192"/>
    </row>
    <row r="31" spans="1:29" s="27" customFormat="1" ht="29.25" customHeight="1">
      <c r="A31" s="42"/>
      <c r="B31" s="20">
        <f>B30+1</f>
        <v>17</v>
      </c>
      <c r="C31" s="43"/>
      <c r="D31" s="21" t="s">
        <v>15</v>
      </c>
      <c r="E31" s="22" t="s">
        <v>16</v>
      </c>
      <c r="F31" s="23" t="s">
        <v>17</v>
      </c>
      <c r="G31" s="24">
        <f t="shared" si="6"/>
        <v>468.44240825737103</v>
      </c>
      <c r="H31" s="24">
        <f t="shared" si="6"/>
        <v>651.1406050617702</v>
      </c>
      <c r="I31" s="24">
        <f t="shared" si="6"/>
        <v>514.47194376608343</v>
      </c>
      <c r="J31" s="24">
        <v>519.06004997789353</v>
      </c>
      <c r="K31" s="24">
        <v>567.35313741181528</v>
      </c>
      <c r="L31" s="25"/>
      <c r="M31" s="24">
        <v>468.44240825737103</v>
      </c>
      <c r="N31" s="24">
        <v>651.1406050617702</v>
      </c>
      <c r="O31" s="24">
        <v>514.47194376608343</v>
      </c>
      <c r="P31" s="24">
        <v>519.06396129876623</v>
      </c>
      <c r="Q31" s="24">
        <v>567.36747074160712</v>
      </c>
      <c r="R31" s="26"/>
      <c r="S31" s="24">
        <f t="shared" si="7"/>
        <v>0</v>
      </c>
      <c r="T31" s="24">
        <f t="shared" si="7"/>
        <v>0</v>
      </c>
      <c r="U31" s="24">
        <f t="shared" si="7"/>
        <v>0</v>
      </c>
      <c r="V31" s="24">
        <f t="shared" si="7"/>
        <v>-3.9113208727030724E-3</v>
      </c>
      <c r="W31" s="24">
        <f t="shared" si="7"/>
        <v>-1.4333329791838878E-2</v>
      </c>
      <c r="Y31" s="190"/>
      <c r="Z31" s="191"/>
      <c r="AA31" s="191"/>
      <c r="AB31" s="191"/>
      <c r="AC31" s="192"/>
    </row>
    <row r="32" spans="1:29" s="79" customFormat="1" ht="19.5" customHeight="1">
      <c r="A32" s="72"/>
      <c r="B32" s="20">
        <f>B31+1</f>
        <v>18</v>
      </c>
      <c r="C32" s="73"/>
      <c r="D32" s="74" t="s">
        <v>45</v>
      </c>
      <c r="E32" s="75" t="s">
        <v>16</v>
      </c>
      <c r="F32" s="76" t="s">
        <v>17</v>
      </c>
      <c r="G32" s="77">
        <f>M32</f>
        <v>472.36080010406687</v>
      </c>
      <c r="H32" s="77">
        <f>N32</f>
        <v>629.85394931420603</v>
      </c>
      <c r="I32" s="77">
        <v>488.82596170146434</v>
      </c>
      <c r="J32" s="77">
        <v>519.06004997789353</v>
      </c>
      <c r="K32" s="77">
        <v>567.35313741181528</v>
      </c>
      <c r="L32" s="78"/>
      <c r="M32" s="77">
        <v>472.36080010406687</v>
      </c>
      <c r="N32" s="77">
        <v>629.85394931420603</v>
      </c>
      <c r="O32" s="77">
        <v>488.82596170172479</v>
      </c>
      <c r="P32" s="77">
        <v>519.06396129876623</v>
      </c>
      <c r="Q32" s="77">
        <v>567.36747074160712</v>
      </c>
      <c r="R32" s="78"/>
      <c r="S32" s="77">
        <f t="shared" si="7"/>
        <v>0</v>
      </c>
      <c r="T32" s="77">
        <f t="shared" si="7"/>
        <v>0</v>
      </c>
      <c r="U32" s="77">
        <f t="shared" si="7"/>
        <v>-2.6045654522022232E-10</v>
      </c>
      <c r="V32" s="77">
        <f t="shared" si="7"/>
        <v>-3.9113208727030724E-3</v>
      </c>
      <c r="W32" s="77">
        <f t="shared" si="7"/>
        <v>-1.4333329791838878E-2</v>
      </c>
      <c r="Y32" s="190"/>
      <c r="Z32" s="191"/>
      <c r="AA32" s="191"/>
      <c r="AB32" s="191"/>
      <c r="AC32" s="192"/>
    </row>
    <row r="33" spans="1:29" ht="12.75" customHeight="1">
      <c r="B33" s="80"/>
      <c r="D33" s="81"/>
      <c r="E33" s="82"/>
      <c r="F33" s="82"/>
      <c r="G33" s="83"/>
      <c r="H33" s="83"/>
      <c r="I33" s="83"/>
      <c r="J33" s="83"/>
      <c r="K33" s="83"/>
      <c r="L33" s="40"/>
      <c r="M33" s="83"/>
      <c r="N33" s="83"/>
      <c r="O33" s="83"/>
      <c r="P33" s="83"/>
      <c r="Q33" s="83"/>
      <c r="R33" s="41"/>
      <c r="S33" s="84"/>
      <c r="T33" s="84"/>
      <c r="U33" s="84"/>
      <c r="V33" s="84"/>
      <c r="W33" s="84"/>
      <c r="Y33" s="36"/>
      <c r="Z33" s="36"/>
      <c r="AA33" s="36"/>
      <c r="AB33" s="36"/>
      <c r="AC33" s="36"/>
    </row>
    <row r="34" spans="1:29" ht="19.5" customHeight="1">
      <c r="B34" s="20">
        <f>B32+1</f>
        <v>19</v>
      </c>
      <c r="D34" s="28" t="s">
        <v>46</v>
      </c>
      <c r="E34" s="29" t="s">
        <v>47</v>
      </c>
      <c r="F34" s="29" t="s">
        <v>17</v>
      </c>
      <c r="G34" s="39">
        <f t="shared" ref="G34:I35" si="8">M34</f>
        <v>468.44240825737103</v>
      </c>
      <c r="H34" s="39">
        <f t="shared" si="8"/>
        <v>651.1406050617702</v>
      </c>
      <c r="I34" s="39">
        <f t="shared" si="8"/>
        <v>514.47194376608343</v>
      </c>
      <c r="J34" s="39">
        <f>J31</f>
        <v>519.06004997789353</v>
      </c>
      <c r="K34" s="39">
        <f>K31</f>
        <v>567.35313741181528</v>
      </c>
      <c r="L34" s="40"/>
      <c r="M34" s="39">
        <v>468.44240825737103</v>
      </c>
      <c r="N34" s="39">
        <v>651.1406050617702</v>
      </c>
      <c r="O34" s="39">
        <v>514.47194376608343</v>
      </c>
      <c r="P34" s="39">
        <v>519.06396129876623</v>
      </c>
      <c r="Q34" s="39">
        <v>567.36747074160712</v>
      </c>
      <c r="R34" s="41"/>
      <c r="S34" s="39">
        <f t="shared" ref="S34:W35" si="9">G34-M34</f>
        <v>0</v>
      </c>
      <c r="T34" s="39">
        <f t="shared" si="9"/>
        <v>0</v>
      </c>
      <c r="U34" s="170">
        <f t="shared" si="9"/>
        <v>0</v>
      </c>
      <c r="V34" s="39">
        <f t="shared" si="9"/>
        <v>-3.9113208727030724E-3</v>
      </c>
      <c r="W34" s="39">
        <f t="shared" si="9"/>
        <v>-1.4333329791838878E-2</v>
      </c>
      <c r="Y34" s="190"/>
      <c r="Z34" s="191"/>
      <c r="AA34" s="191"/>
      <c r="AB34" s="191"/>
      <c r="AC34" s="192"/>
    </row>
    <row r="35" spans="1:29" ht="19.5" customHeight="1">
      <c r="B35" s="20">
        <f>B34+1</f>
        <v>20</v>
      </c>
      <c r="D35" s="28" t="s">
        <v>48</v>
      </c>
      <c r="E35" s="29" t="s">
        <v>49</v>
      </c>
      <c r="F35" s="29" t="s">
        <v>17</v>
      </c>
      <c r="G35" s="39">
        <f t="shared" si="8"/>
        <v>0</v>
      </c>
      <c r="H35" s="39">
        <f t="shared" si="8"/>
        <v>0</v>
      </c>
      <c r="I35" s="39">
        <f t="shared" si="8"/>
        <v>0</v>
      </c>
      <c r="J35" s="39">
        <f>J34-J31</f>
        <v>0</v>
      </c>
      <c r="K35" s="39">
        <f>K34-K31</f>
        <v>0</v>
      </c>
      <c r="L35" s="40"/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41"/>
      <c r="S35" s="39">
        <f t="shared" si="9"/>
        <v>0</v>
      </c>
      <c r="T35" s="39">
        <f t="shared" si="9"/>
        <v>0</v>
      </c>
      <c r="U35" s="39">
        <f t="shared" si="9"/>
        <v>0</v>
      </c>
      <c r="V35" s="39">
        <f t="shared" si="9"/>
        <v>0</v>
      </c>
      <c r="W35" s="39">
        <f t="shared" si="9"/>
        <v>0</v>
      </c>
      <c r="Y35" s="190"/>
      <c r="Z35" s="191"/>
      <c r="AA35" s="191"/>
      <c r="AB35" s="191"/>
      <c r="AC35" s="192"/>
    </row>
    <row r="36" spans="1:29">
      <c r="D36" s="7"/>
      <c r="E36" s="7"/>
      <c r="F36" s="7"/>
      <c r="G36" s="85"/>
      <c r="H36" s="85"/>
      <c r="I36" s="85"/>
      <c r="J36" s="85"/>
      <c r="K36" s="85"/>
      <c r="L36" s="86"/>
      <c r="M36" s="85"/>
      <c r="N36" s="85"/>
      <c r="O36" s="85"/>
      <c r="P36" s="85"/>
      <c r="Q36" s="85"/>
      <c r="R36" s="86"/>
      <c r="S36" s="85"/>
      <c r="T36" s="85"/>
      <c r="U36" s="85"/>
      <c r="V36" s="85"/>
      <c r="W36" s="85"/>
      <c r="Y36" s="19"/>
      <c r="Z36" s="19"/>
      <c r="AA36" s="19"/>
      <c r="AB36" s="19"/>
      <c r="AC36" s="19"/>
    </row>
    <row r="37" spans="1:29" ht="31.5" customHeight="1">
      <c r="A37" s="42"/>
      <c r="B37" s="87"/>
      <c r="C37" s="43"/>
      <c r="D37" s="186" t="s">
        <v>50</v>
      </c>
      <c r="E37" s="187"/>
      <c r="F37" s="16"/>
      <c r="G37" s="88"/>
      <c r="H37" s="89"/>
      <c r="I37" s="89"/>
      <c r="J37" s="89"/>
      <c r="K37" s="90"/>
      <c r="L37" s="86"/>
      <c r="M37" s="88"/>
      <c r="N37" s="89"/>
      <c r="O37" s="89"/>
      <c r="P37" s="89"/>
      <c r="Q37" s="90"/>
      <c r="R37" s="86"/>
      <c r="S37" s="88"/>
      <c r="T37" s="89"/>
      <c r="U37" s="89"/>
      <c r="V37" s="89"/>
      <c r="W37" s="90"/>
      <c r="Y37" s="19"/>
      <c r="Z37" s="19"/>
      <c r="AA37" s="19"/>
      <c r="AB37" s="19"/>
      <c r="AC37" s="19"/>
    </row>
    <row r="38" spans="1:29">
      <c r="D38" s="7"/>
      <c r="E38" s="7"/>
      <c r="F38" s="7"/>
      <c r="G38" s="85"/>
      <c r="H38" s="85"/>
      <c r="I38" s="85"/>
      <c r="J38" s="85"/>
      <c r="K38" s="85"/>
      <c r="L38" s="86"/>
      <c r="M38" s="85"/>
      <c r="N38" s="85"/>
      <c r="O38" s="85"/>
      <c r="P38" s="85"/>
      <c r="Q38" s="85"/>
      <c r="R38" s="86"/>
      <c r="S38" s="85"/>
      <c r="T38" s="85"/>
      <c r="U38" s="85"/>
      <c r="V38" s="85"/>
      <c r="W38" s="85"/>
      <c r="Y38" s="19"/>
      <c r="Z38" s="19"/>
      <c r="AA38" s="19"/>
      <c r="AB38" s="19"/>
      <c r="AC38" s="19"/>
    </row>
    <row r="39" spans="1:29" ht="19.5" customHeight="1">
      <c r="B39" s="20">
        <f>B35+1</f>
        <v>21</v>
      </c>
      <c r="D39" s="188" t="s">
        <v>51</v>
      </c>
      <c r="E39" s="189"/>
      <c r="F39" s="29" t="s">
        <v>52</v>
      </c>
      <c r="G39" s="91">
        <f t="shared" ref="G39:I42" si="10">M39</f>
        <v>14246.053359993395</v>
      </c>
      <c r="H39" s="91">
        <f t="shared" si="10"/>
        <v>14252.295384781399</v>
      </c>
      <c r="I39" s="91">
        <f t="shared" si="10"/>
        <v>13395.128488420332</v>
      </c>
      <c r="J39" s="91">
        <v>12089.358416784353</v>
      </c>
      <c r="K39" s="91">
        <v>12089.358416784353</v>
      </c>
      <c r="L39" s="41"/>
      <c r="M39" s="91">
        <v>14246.053359993395</v>
      </c>
      <c r="N39" s="91">
        <v>14252.295384781399</v>
      </c>
      <c r="O39" s="91">
        <v>13395.128488420332</v>
      </c>
      <c r="P39" s="91">
        <v>12158.842191583206</v>
      </c>
      <c r="Q39" s="91">
        <v>12158.842191583206</v>
      </c>
      <c r="R39" s="41"/>
      <c r="S39" s="92">
        <f t="shared" ref="S39:W42" si="11">G39-M39</f>
        <v>0</v>
      </c>
      <c r="T39" s="92">
        <f t="shared" si="11"/>
        <v>0</v>
      </c>
      <c r="U39" s="92">
        <f t="shared" si="11"/>
        <v>0</v>
      </c>
      <c r="V39" s="92">
        <f t="shared" si="11"/>
        <v>-69.483774798853119</v>
      </c>
      <c r="W39" s="92">
        <f t="shared" si="11"/>
        <v>-69.483774798853119</v>
      </c>
      <c r="Y39" s="190"/>
      <c r="Z39" s="191"/>
      <c r="AA39" s="191"/>
      <c r="AB39" s="191"/>
      <c r="AC39" s="192"/>
    </row>
    <row r="40" spans="1:29" ht="19.5" customHeight="1">
      <c r="B40" s="20">
        <f>B39+1</f>
        <v>22</v>
      </c>
      <c r="D40" s="188" t="s">
        <v>53</v>
      </c>
      <c r="E40" s="189"/>
      <c r="F40" s="29" t="s">
        <v>17</v>
      </c>
      <c r="G40" s="93"/>
      <c r="H40" s="93"/>
      <c r="I40" s="93"/>
      <c r="J40" s="93"/>
      <c r="K40" s="93"/>
      <c r="L40" s="94"/>
      <c r="M40" s="93"/>
      <c r="N40" s="93"/>
      <c r="O40" s="93"/>
      <c r="P40" s="93"/>
      <c r="Q40" s="93"/>
      <c r="R40" s="94"/>
      <c r="S40" s="95"/>
      <c r="T40" s="95"/>
      <c r="U40" s="95"/>
      <c r="V40" s="95"/>
      <c r="W40" s="95"/>
      <c r="Y40" s="190"/>
      <c r="Z40" s="191"/>
      <c r="AA40" s="191"/>
      <c r="AB40" s="191"/>
      <c r="AC40" s="192"/>
    </row>
    <row r="41" spans="1:29" ht="25.5" customHeight="1">
      <c r="B41" s="20">
        <f>B40+1</f>
        <v>23</v>
      </c>
      <c r="D41" s="199" t="s">
        <v>54</v>
      </c>
      <c r="E41" s="200"/>
      <c r="F41" s="96" t="s">
        <v>24</v>
      </c>
      <c r="G41" s="97"/>
      <c r="H41" s="97"/>
      <c r="I41" s="97"/>
      <c r="J41" s="97"/>
      <c r="K41" s="97"/>
      <c r="L41" s="94"/>
      <c r="M41" s="97"/>
      <c r="N41" s="97"/>
      <c r="O41" s="97"/>
      <c r="P41" s="97"/>
      <c r="Q41" s="97"/>
      <c r="R41" s="94"/>
      <c r="S41" s="97"/>
      <c r="T41" s="97"/>
      <c r="U41" s="97"/>
      <c r="V41" s="97"/>
      <c r="W41" s="97"/>
      <c r="Y41" s="190"/>
      <c r="Z41" s="191"/>
      <c r="AA41" s="191"/>
      <c r="AB41" s="191"/>
      <c r="AC41" s="192"/>
    </row>
    <row r="42" spans="1:29" ht="25.5" customHeight="1">
      <c r="B42" s="20">
        <f>B41+1</f>
        <v>24</v>
      </c>
      <c r="D42" s="201" t="s">
        <v>55</v>
      </c>
      <c r="E42" s="202"/>
      <c r="F42" s="98" t="s">
        <v>19</v>
      </c>
      <c r="G42" s="99"/>
      <c r="H42" s="99"/>
      <c r="I42" s="99"/>
      <c r="J42" s="99"/>
      <c r="K42" s="99"/>
      <c r="L42" s="100"/>
      <c r="M42" s="99"/>
      <c r="N42" s="99"/>
      <c r="O42" s="99"/>
      <c r="P42" s="99"/>
      <c r="Q42" s="99"/>
      <c r="R42" s="101"/>
      <c r="S42" s="102"/>
      <c r="T42" s="102"/>
      <c r="U42" s="102"/>
      <c r="V42" s="102"/>
      <c r="W42" s="102"/>
      <c r="Y42" s="190"/>
      <c r="Z42" s="191"/>
      <c r="AA42" s="191"/>
      <c r="AB42" s="191"/>
      <c r="AC42" s="192"/>
    </row>
    <row r="43" spans="1:29">
      <c r="D43" s="7"/>
      <c r="E43" s="7"/>
      <c r="F43" s="7"/>
      <c r="G43" s="85"/>
      <c r="H43" s="85"/>
      <c r="I43" s="85"/>
      <c r="J43" s="85"/>
      <c r="K43" s="85"/>
      <c r="L43" s="86"/>
      <c r="M43" s="85"/>
      <c r="N43" s="85"/>
      <c r="O43" s="85"/>
      <c r="P43" s="85"/>
      <c r="Q43" s="85"/>
      <c r="R43" s="86"/>
      <c r="S43" s="85"/>
      <c r="T43" s="85"/>
      <c r="U43" s="85"/>
      <c r="V43" s="85"/>
      <c r="W43" s="85"/>
      <c r="Y43" s="19"/>
      <c r="Z43" s="19"/>
      <c r="AA43" s="19"/>
      <c r="AB43" s="19"/>
      <c r="AC43" s="19"/>
    </row>
    <row r="44" spans="1:29" ht="31.5" customHeight="1">
      <c r="A44" s="42"/>
      <c r="B44" s="32"/>
      <c r="C44" s="43"/>
      <c r="D44" s="186" t="s">
        <v>56</v>
      </c>
      <c r="E44" s="187"/>
      <c r="F44" s="16"/>
      <c r="G44" s="88"/>
      <c r="H44" s="89"/>
      <c r="I44" s="89"/>
      <c r="J44" s="89"/>
      <c r="K44" s="90"/>
      <c r="L44" s="86"/>
      <c r="M44" s="88"/>
      <c r="N44" s="89"/>
      <c r="O44" s="89"/>
      <c r="P44" s="89"/>
      <c r="Q44" s="90"/>
      <c r="R44" s="86"/>
      <c r="S44" s="88"/>
      <c r="T44" s="89"/>
      <c r="U44" s="89"/>
      <c r="V44" s="89"/>
      <c r="W44" s="90"/>
      <c r="Y44" s="19"/>
      <c r="Z44" s="19"/>
      <c r="AA44" s="19"/>
      <c r="AB44" s="19"/>
      <c r="AC44" s="19"/>
    </row>
    <row r="45" spans="1:29">
      <c r="D45" s="103"/>
      <c r="E45" s="103"/>
      <c r="F45" s="103"/>
      <c r="G45" s="104"/>
      <c r="H45" s="104"/>
      <c r="I45" s="104"/>
      <c r="J45" s="104"/>
      <c r="K45" s="104"/>
      <c r="L45" s="86"/>
      <c r="M45" s="104"/>
      <c r="N45" s="104"/>
      <c r="O45" s="104"/>
      <c r="P45" s="104"/>
      <c r="Q45" s="104"/>
      <c r="R45" s="86"/>
      <c r="S45" s="104"/>
      <c r="T45" s="104"/>
      <c r="U45" s="104"/>
      <c r="V45" s="104"/>
      <c r="W45" s="104"/>
      <c r="Y45" s="19"/>
      <c r="Z45" s="19"/>
      <c r="AA45" s="19"/>
      <c r="AB45" s="19"/>
      <c r="AC45" s="19"/>
    </row>
    <row r="46" spans="1:29" ht="19.5" customHeight="1">
      <c r="B46" s="20">
        <f>B42+1</f>
        <v>25</v>
      </c>
      <c r="D46" s="28" t="s">
        <v>57</v>
      </c>
      <c r="E46" s="29" t="s">
        <v>58</v>
      </c>
      <c r="F46" s="29" t="s">
        <v>24</v>
      </c>
      <c r="G46" s="91">
        <f t="shared" ref="G46:I51" si="12">M46</f>
        <v>32.297797531725465</v>
      </c>
      <c r="H46" s="91">
        <f t="shared" si="12"/>
        <v>32.343951157952731</v>
      </c>
      <c r="I46" s="91">
        <f t="shared" si="12"/>
        <v>28.085220673895439</v>
      </c>
      <c r="J46" s="91">
        <f>J47/J24</f>
        <v>23.916810771035802</v>
      </c>
      <c r="K46" s="91">
        <f>K47/K24</f>
        <v>31.055324736013844</v>
      </c>
      <c r="L46" s="41"/>
      <c r="M46" s="91">
        <v>32.297797531725465</v>
      </c>
      <c r="N46" s="91">
        <v>32.343951157952731</v>
      </c>
      <c r="O46" s="91">
        <v>28.085220673895439</v>
      </c>
      <c r="P46" s="91">
        <v>23.916810771035802</v>
      </c>
      <c r="Q46" s="91">
        <v>31.055324736013844</v>
      </c>
      <c r="R46" s="41"/>
      <c r="S46" s="91">
        <f t="shared" ref="S46:W52" si="13">G46-M46</f>
        <v>0</v>
      </c>
      <c r="T46" s="91">
        <f t="shared" si="13"/>
        <v>0</v>
      </c>
      <c r="U46" s="91">
        <f t="shared" si="13"/>
        <v>0</v>
      </c>
      <c r="V46" s="91">
        <f t="shared" si="13"/>
        <v>0</v>
      </c>
      <c r="W46" s="91">
        <f t="shared" si="13"/>
        <v>0</v>
      </c>
      <c r="Y46" s="193"/>
      <c r="Z46" s="194"/>
      <c r="AA46" s="194"/>
      <c r="AB46" s="194"/>
      <c r="AC46" s="195"/>
    </row>
    <row r="47" spans="1:29" s="111" customFormat="1" ht="19.5" customHeight="1">
      <c r="A47" s="6"/>
      <c r="B47" s="20">
        <f>B46+1</f>
        <v>26</v>
      </c>
      <c r="C47" s="106"/>
      <c r="D47" s="107" t="s">
        <v>59</v>
      </c>
      <c r="E47" s="108" t="s">
        <v>60</v>
      </c>
      <c r="F47" s="108" t="s">
        <v>17</v>
      </c>
      <c r="G47" s="109">
        <f t="shared" si="12"/>
        <v>33.994275889726822</v>
      </c>
      <c r="H47" s="109">
        <f t="shared" si="12"/>
        <v>36.188891743973187</v>
      </c>
      <c r="I47" s="109">
        <f t="shared" si="12"/>
        <v>34.859282986475996</v>
      </c>
      <c r="J47" s="109">
        <f>J85</f>
        <v>30.898467574651999</v>
      </c>
      <c r="K47" s="109">
        <f>K85</f>
        <v>40.806951330132009</v>
      </c>
      <c r="L47" s="110"/>
      <c r="M47" s="109">
        <v>33.994275889726822</v>
      </c>
      <c r="N47" s="109">
        <v>36.188891743973187</v>
      </c>
      <c r="O47" s="109">
        <v>34.859282986475996</v>
      </c>
      <c r="P47" s="109">
        <v>30.898467574651999</v>
      </c>
      <c r="Q47" s="109">
        <v>40.806951330132009</v>
      </c>
      <c r="R47" s="110"/>
      <c r="S47" s="109">
        <f t="shared" si="13"/>
        <v>0</v>
      </c>
      <c r="T47" s="109">
        <f t="shared" si="13"/>
        <v>0</v>
      </c>
      <c r="U47" s="109">
        <f t="shared" si="13"/>
        <v>0</v>
      </c>
      <c r="V47" s="109">
        <f t="shared" si="13"/>
        <v>0</v>
      </c>
      <c r="W47" s="109">
        <f t="shared" si="13"/>
        <v>0</v>
      </c>
      <c r="Y47" s="196"/>
      <c r="Z47" s="197"/>
      <c r="AA47" s="197"/>
      <c r="AB47" s="197"/>
      <c r="AC47" s="198"/>
    </row>
    <row r="48" spans="1:29" ht="19.5" customHeight="1">
      <c r="B48" s="20">
        <f>B47+1</f>
        <v>27</v>
      </c>
      <c r="D48" s="28" t="s">
        <v>61</v>
      </c>
      <c r="E48" s="29" t="s">
        <v>62</v>
      </c>
      <c r="F48" s="29" t="s">
        <v>17</v>
      </c>
      <c r="G48" s="91">
        <f t="shared" si="12"/>
        <v>-2.8216480626825216</v>
      </c>
      <c r="H48" s="91">
        <f t="shared" si="12"/>
        <v>4.8361433534742062</v>
      </c>
      <c r="I48" s="91">
        <f t="shared" si="12"/>
        <v>0</v>
      </c>
      <c r="J48" s="91">
        <v>0</v>
      </c>
      <c r="K48" s="91">
        <v>0</v>
      </c>
      <c r="L48" s="41"/>
      <c r="M48" s="91">
        <v>-2.8216480626825216</v>
      </c>
      <c r="N48" s="91">
        <v>4.8361433534742062</v>
      </c>
      <c r="O48" s="91">
        <v>0</v>
      </c>
      <c r="P48" s="91">
        <v>0</v>
      </c>
      <c r="Q48" s="91">
        <v>0</v>
      </c>
      <c r="R48" s="41"/>
      <c r="S48" s="91">
        <f t="shared" si="13"/>
        <v>0</v>
      </c>
      <c r="T48" s="91">
        <f t="shared" si="13"/>
        <v>0</v>
      </c>
      <c r="U48" s="91">
        <f t="shared" si="13"/>
        <v>0</v>
      </c>
      <c r="V48" s="91">
        <f t="shared" si="13"/>
        <v>0</v>
      </c>
      <c r="W48" s="91">
        <f t="shared" si="13"/>
        <v>0</v>
      </c>
      <c r="Y48" s="190"/>
      <c r="Z48" s="191"/>
      <c r="AA48" s="191"/>
      <c r="AB48" s="191"/>
      <c r="AC48" s="192"/>
    </row>
    <row r="49" spans="1:29" ht="19.5" customHeight="1">
      <c r="B49" s="20">
        <f>B48+1</f>
        <v>28</v>
      </c>
      <c r="D49" s="28" t="s">
        <v>63</v>
      </c>
      <c r="E49" s="112"/>
      <c r="F49" s="29" t="s">
        <v>17</v>
      </c>
      <c r="G49" s="91">
        <f t="shared" si="12"/>
        <v>0</v>
      </c>
      <c r="H49" s="91">
        <f t="shared" si="12"/>
        <v>5.4584606049764446</v>
      </c>
      <c r="I49" s="91">
        <f t="shared" si="12"/>
        <v>0</v>
      </c>
      <c r="J49" s="91">
        <v>-9.4141427021544395</v>
      </c>
      <c r="K49" s="91">
        <v>0</v>
      </c>
      <c r="L49" s="41"/>
      <c r="M49" s="91">
        <v>0</v>
      </c>
      <c r="N49" s="91">
        <v>5.4584606049764446</v>
      </c>
      <c r="O49" s="91">
        <v>0</v>
      </c>
      <c r="P49" s="91">
        <v>-9.4141427021544395</v>
      </c>
      <c r="Q49" s="91">
        <v>0</v>
      </c>
      <c r="R49" s="41"/>
      <c r="S49" s="91">
        <f t="shared" si="13"/>
        <v>0</v>
      </c>
      <c r="T49" s="91">
        <f>H49-N49</f>
        <v>0</v>
      </c>
      <c r="U49" s="91">
        <f>I49-O49</f>
        <v>0</v>
      </c>
      <c r="V49" s="91">
        <f t="shared" si="13"/>
        <v>0</v>
      </c>
      <c r="W49" s="91">
        <f t="shared" si="13"/>
        <v>0</v>
      </c>
      <c r="Y49" s="190"/>
      <c r="Z49" s="191"/>
      <c r="AA49" s="191"/>
      <c r="AB49" s="191"/>
      <c r="AC49" s="192"/>
    </row>
    <row r="50" spans="1:29" ht="19.5" customHeight="1">
      <c r="B50" s="20">
        <f>B49+1</f>
        <v>29</v>
      </c>
      <c r="D50" s="113" t="s">
        <v>64</v>
      </c>
      <c r="E50" s="114"/>
      <c r="F50" s="29" t="s">
        <v>17</v>
      </c>
      <c r="G50" s="91">
        <f t="shared" si="12"/>
        <v>0</v>
      </c>
      <c r="H50" s="91">
        <f t="shared" si="12"/>
        <v>0</v>
      </c>
      <c r="I50" s="91">
        <f t="shared" si="12"/>
        <v>-7.6188248065100481</v>
      </c>
      <c r="J50" s="91">
        <v>0</v>
      </c>
      <c r="K50" s="91">
        <v>0</v>
      </c>
      <c r="L50" s="41"/>
      <c r="M50" s="91">
        <v>0</v>
      </c>
      <c r="N50" s="91">
        <v>0</v>
      </c>
      <c r="O50" s="91">
        <v>-7.6188248065100481</v>
      </c>
      <c r="P50" s="91">
        <v>0</v>
      </c>
      <c r="Q50" s="91">
        <v>0</v>
      </c>
      <c r="R50" s="41"/>
      <c r="S50" s="91">
        <f t="shared" si="13"/>
        <v>0</v>
      </c>
      <c r="T50" s="91">
        <f t="shared" si="13"/>
        <v>0</v>
      </c>
      <c r="U50" s="91">
        <f t="shared" si="13"/>
        <v>0</v>
      </c>
      <c r="V50" s="91">
        <f t="shared" si="13"/>
        <v>0</v>
      </c>
      <c r="W50" s="91">
        <f t="shared" si="13"/>
        <v>0</v>
      </c>
      <c r="Y50" s="190"/>
      <c r="Z50" s="191"/>
      <c r="AA50" s="191"/>
      <c r="AB50" s="191"/>
      <c r="AC50" s="192"/>
    </row>
    <row r="51" spans="1:29" ht="25.5" customHeight="1">
      <c r="A51" s="115"/>
      <c r="B51" s="20">
        <f>B50+1</f>
        <v>30</v>
      </c>
      <c r="C51" s="116"/>
      <c r="D51" s="117" t="s">
        <v>65</v>
      </c>
      <c r="E51" s="118"/>
      <c r="F51" s="98" t="s">
        <v>17</v>
      </c>
      <c r="G51" s="119">
        <f t="shared" si="12"/>
        <v>31.172627827044302</v>
      </c>
      <c r="H51" s="119">
        <f t="shared" si="12"/>
        <v>46.483495702423838</v>
      </c>
      <c r="I51" s="119">
        <f t="shared" si="12"/>
        <v>27.240458179965948</v>
      </c>
      <c r="J51" s="119">
        <f>SUM(J47:J50)</f>
        <v>21.48432487249756</v>
      </c>
      <c r="K51" s="119">
        <f>SUM(K47:K50)</f>
        <v>40.806951330132009</v>
      </c>
      <c r="L51" s="41"/>
      <c r="M51" s="119">
        <v>31.172627827044302</v>
      </c>
      <c r="N51" s="119">
        <v>46.483495702423838</v>
      </c>
      <c r="O51" s="119">
        <v>27.240458179965948</v>
      </c>
      <c r="P51" s="119">
        <v>21.48432487249756</v>
      </c>
      <c r="Q51" s="119">
        <v>40.806951330132009</v>
      </c>
      <c r="R51" s="41"/>
      <c r="S51" s="119">
        <f t="shared" si="13"/>
        <v>0</v>
      </c>
      <c r="T51" s="119">
        <f t="shared" si="13"/>
        <v>0</v>
      </c>
      <c r="U51" s="119">
        <f t="shared" si="13"/>
        <v>0</v>
      </c>
      <c r="V51" s="119">
        <f t="shared" si="13"/>
        <v>0</v>
      </c>
      <c r="W51" s="119">
        <f t="shared" si="13"/>
        <v>0</v>
      </c>
      <c r="Y51" s="190"/>
      <c r="Z51" s="191"/>
      <c r="AA51" s="191"/>
      <c r="AB51" s="191"/>
      <c r="AC51" s="192"/>
    </row>
    <row r="52" spans="1:29" ht="19.5" customHeight="1">
      <c r="A52" s="72"/>
      <c r="B52" s="120"/>
      <c r="C52" s="73"/>
      <c r="D52" s="74" t="s">
        <v>45</v>
      </c>
      <c r="E52" s="75"/>
      <c r="F52" s="76" t="str">
        <f>F51</f>
        <v>NOMINAL</v>
      </c>
      <c r="G52" s="77">
        <f>M52</f>
        <v>21.839766639712046</v>
      </c>
      <c r="H52" s="77">
        <f>N52</f>
        <v>36.566879759999999</v>
      </c>
      <c r="I52" s="77">
        <f>O52</f>
        <v>27.240458179965948</v>
      </c>
      <c r="J52" s="77">
        <f>J51</f>
        <v>21.48432487249756</v>
      </c>
      <c r="K52" s="77">
        <f>K51</f>
        <v>40.806951330132009</v>
      </c>
      <c r="L52" s="78"/>
      <c r="M52" s="121">
        <v>21.839766639712046</v>
      </c>
      <c r="N52" s="121">
        <v>36.566879759999999</v>
      </c>
      <c r="O52" s="77">
        <v>27.240458179965948</v>
      </c>
      <c r="P52" s="77">
        <v>21.48432487249756</v>
      </c>
      <c r="Q52" s="77">
        <v>40.806951330132009</v>
      </c>
      <c r="R52" s="41"/>
      <c r="S52" s="91">
        <f t="shared" si="13"/>
        <v>0</v>
      </c>
      <c r="T52" s="91">
        <f t="shared" si="13"/>
        <v>0</v>
      </c>
      <c r="U52" s="91">
        <f t="shared" si="13"/>
        <v>0</v>
      </c>
      <c r="V52" s="91">
        <f t="shared" si="13"/>
        <v>0</v>
      </c>
      <c r="W52" s="91">
        <f t="shared" si="13"/>
        <v>0</v>
      </c>
      <c r="Y52" s="190"/>
      <c r="Z52" s="191"/>
      <c r="AA52" s="191"/>
      <c r="AB52" s="191"/>
      <c r="AC52" s="192"/>
    </row>
    <row r="53" spans="1:29">
      <c r="D53" s="7"/>
      <c r="E53" s="7"/>
      <c r="F53" s="7"/>
      <c r="G53" s="71"/>
      <c r="H53" s="71"/>
      <c r="I53" s="71"/>
      <c r="J53" s="71"/>
      <c r="K53" s="71"/>
      <c r="L53" s="41"/>
      <c r="M53" s="71"/>
      <c r="N53" s="71"/>
      <c r="O53" s="71"/>
      <c r="P53" s="71"/>
      <c r="Q53" s="71"/>
      <c r="R53" s="41"/>
      <c r="S53" s="71"/>
      <c r="T53" s="71"/>
      <c r="U53" s="71"/>
      <c r="V53" s="71"/>
      <c r="W53" s="71"/>
      <c r="Y53" s="19"/>
      <c r="Z53" s="19"/>
      <c r="AA53" s="19"/>
      <c r="AB53" s="19"/>
      <c r="AC53" s="19"/>
    </row>
    <row r="54" spans="1:29" ht="19.5" customHeight="1">
      <c r="A54" s="63"/>
      <c r="B54" s="20">
        <f>B51+1</f>
        <v>31</v>
      </c>
      <c r="D54" s="122" t="s">
        <v>66</v>
      </c>
      <c r="E54" s="123"/>
      <c r="F54" s="29" t="s">
        <v>17</v>
      </c>
      <c r="G54" s="91">
        <f t="shared" ref="G54:I55" si="14">M54</f>
        <v>27.6109981</v>
      </c>
      <c r="H54" s="91">
        <f t="shared" si="14"/>
        <v>46.483495702423838</v>
      </c>
      <c r="I54" s="91">
        <f t="shared" si="14"/>
        <v>27.240458179965948</v>
      </c>
      <c r="J54" s="91">
        <f>J51</f>
        <v>21.48432487249756</v>
      </c>
      <c r="K54" s="91">
        <f>K51</f>
        <v>40.806951330132009</v>
      </c>
      <c r="L54" s="41"/>
      <c r="M54" s="91">
        <v>27.6109981</v>
      </c>
      <c r="N54" s="91">
        <v>46.483495702423838</v>
      </c>
      <c r="O54" s="91">
        <v>27.240458179965948</v>
      </c>
      <c r="P54" s="91">
        <v>21.48432487249756</v>
      </c>
      <c r="Q54" s="91">
        <v>40.806951330132009</v>
      </c>
      <c r="R54" s="41"/>
      <c r="S54" s="91">
        <f t="shared" ref="S54:W55" si="15">G54-M54</f>
        <v>0</v>
      </c>
      <c r="T54" s="91">
        <f t="shared" si="15"/>
        <v>0</v>
      </c>
      <c r="U54" s="91">
        <f t="shared" si="15"/>
        <v>0</v>
      </c>
      <c r="V54" s="91">
        <f t="shared" si="15"/>
        <v>0</v>
      </c>
      <c r="W54" s="91">
        <f t="shared" si="15"/>
        <v>0</v>
      </c>
      <c r="Y54" s="190"/>
      <c r="Z54" s="191"/>
      <c r="AA54" s="191"/>
      <c r="AB54" s="191"/>
      <c r="AC54" s="192"/>
    </row>
    <row r="55" spans="1:29" ht="19.5" customHeight="1">
      <c r="A55" s="63"/>
      <c r="B55" s="20">
        <f>B54+1</f>
        <v>32</v>
      </c>
      <c r="D55" s="122" t="s">
        <v>67</v>
      </c>
      <c r="E55" s="123"/>
      <c r="F55" s="29" t="s">
        <v>17</v>
      </c>
      <c r="G55" s="91">
        <f t="shared" si="14"/>
        <v>-3.561629727044302</v>
      </c>
      <c r="H55" s="91">
        <f t="shared" si="14"/>
        <v>0</v>
      </c>
      <c r="I55" s="91">
        <f t="shared" si="14"/>
        <v>0</v>
      </c>
      <c r="J55" s="91">
        <f>J54-J51</f>
        <v>0</v>
      </c>
      <c r="K55" s="91">
        <f>K54-K51</f>
        <v>0</v>
      </c>
      <c r="L55" s="41"/>
      <c r="M55" s="91">
        <v>-3.561629727044302</v>
      </c>
      <c r="N55" s="91">
        <v>0</v>
      </c>
      <c r="O55" s="91">
        <v>0</v>
      </c>
      <c r="P55" s="91">
        <v>0</v>
      </c>
      <c r="Q55" s="91">
        <v>0</v>
      </c>
      <c r="R55" s="41"/>
      <c r="S55" s="91">
        <f t="shared" si="15"/>
        <v>0</v>
      </c>
      <c r="T55" s="91">
        <f t="shared" si="15"/>
        <v>0</v>
      </c>
      <c r="U55" s="91">
        <f t="shared" si="15"/>
        <v>0</v>
      </c>
      <c r="V55" s="91">
        <f t="shared" si="15"/>
        <v>0</v>
      </c>
      <c r="W55" s="91">
        <f t="shared" si="15"/>
        <v>0</v>
      </c>
      <c r="Y55" s="190"/>
      <c r="Z55" s="191"/>
      <c r="AA55" s="191"/>
      <c r="AB55" s="191"/>
      <c r="AC55" s="192"/>
    </row>
    <row r="56" spans="1:29">
      <c r="B56" s="80"/>
      <c r="D56" s="7"/>
      <c r="E56" s="7"/>
      <c r="F56" s="7"/>
      <c r="G56" s="85"/>
      <c r="H56" s="85"/>
      <c r="I56" s="85"/>
      <c r="J56" s="85"/>
      <c r="K56" s="85"/>
      <c r="L56" s="86"/>
      <c r="M56" s="85"/>
      <c r="N56" s="85"/>
      <c r="O56" s="85"/>
      <c r="P56" s="85"/>
      <c r="Q56" s="85"/>
      <c r="R56" s="86"/>
      <c r="S56" s="85"/>
      <c r="T56" s="85"/>
      <c r="U56" s="85"/>
      <c r="V56" s="85"/>
      <c r="W56" s="85"/>
      <c r="Y56" s="19"/>
      <c r="Z56" s="19"/>
      <c r="AA56" s="19"/>
      <c r="AB56" s="19"/>
      <c r="AC56" s="19"/>
    </row>
    <row r="57" spans="1:29" ht="19.5" customHeight="1">
      <c r="B57" s="20">
        <f>B55+1</f>
        <v>33</v>
      </c>
      <c r="D57" s="122" t="s">
        <v>68</v>
      </c>
      <c r="E57" s="123"/>
      <c r="F57" s="29" t="s">
        <v>19</v>
      </c>
      <c r="G57" s="124">
        <f t="shared" ref="G57:I61" si="16">M57</f>
        <v>0.73538672692507712</v>
      </c>
      <c r="H57" s="124">
        <f t="shared" si="16"/>
        <v>0.47851539851186886</v>
      </c>
      <c r="I57" s="124">
        <f t="shared" si="16"/>
        <v>-0.41562133050304884</v>
      </c>
      <c r="J57" s="124">
        <f>(J51/I51)-1</f>
        <v>-0.21130824119917879</v>
      </c>
      <c r="K57" s="124">
        <f>(K51/J51)-1</f>
        <v>0.89938252992858359</v>
      </c>
      <c r="L57" s="125"/>
      <c r="M57" s="124">
        <v>0.73538672692507712</v>
      </c>
      <c r="N57" s="124">
        <v>0.47851539851186886</v>
      </c>
      <c r="O57" s="124">
        <v>-0.41562133050304884</v>
      </c>
      <c r="P57" s="124">
        <v>-0.21130824119917879</v>
      </c>
      <c r="Q57" s="124">
        <v>0.89938252992858359</v>
      </c>
      <c r="R57" s="125"/>
      <c r="S57" s="124">
        <f t="shared" ref="S57:W61" si="17">G57-M57</f>
        <v>0</v>
      </c>
      <c r="T57" s="124">
        <f t="shared" si="17"/>
        <v>0</v>
      </c>
      <c r="U57" s="124">
        <f t="shared" si="17"/>
        <v>0</v>
      </c>
      <c r="V57" s="124">
        <f t="shared" si="17"/>
        <v>0</v>
      </c>
      <c r="W57" s="124">
        <f t="shared" si="17"/>
        <v>0</v>
      </c>
      <c r="Y57" s="190"/>
      <c r="Z57" s="191"/>
      <c r="AA57" s="191"/>
      <c r="AB57" s="191"/>
      <c r="AC57" s="192"/>
    </row>
    <row r="58" spans="1:29" ht="19.5" customHeight="1">
      <c r="B58" s="20">
        <f>B57+1</f>
        <v>34</v>
      </c>
      <c r="D58" s="122" t="s">
        <v>69</v>
      </c>
      <c r="E58" s="123"/>
      <c r="F58" s="29" t="s">
        <v>19</v>
      </c>
      <c r="G58" s="124">
        <f t="shared" si="16"/>
        <v>4.0376148471115416E-3</v>
      </c>
      <c r="H58" s="124">
        <f t="shared" si="16"/>
        <v>2.9835290483478809E-4</v>
      </c>
      <c r="I58" s="124">
        <f t="shared" si="16"/>
        <v>0</v>
      </c>
      <c r="J58" s="124">
        <v>0</v>
      </c>
      <c r="K58" s="124">
        <v>0</v>
      </c>
      <c r="L58" s="125"/>
      <c r="M58" s="124">
        <v>4.0376148471115416E-3</v>
      </c>
      <c r="N58" s="124">
        <v>2.9835290483478809E-4</v>
      </c>
      <c r="O58" s="124">
        <v>0</v>
      </c>
      <c r="P58" s="124">
        <v>0</v>
      </c>
      <c r="Q58" s="124">
        <v>0</v>
      </c>
      <c r="R58" s="125"/>
      <c r="S58" s="124">
        <f t="shared" si="17"/>
        <v>0</v>
      </c>
      <c r="T58" s="124">
        <f t="shared" si="17"/>
        <v>0</v>
      </c>
      <c r="U58" s="124">
        <f t="shared" si="17"/>
        <v>0</v>
      </c>
      <c r="V58" s="124">
        <f t="shared" si="17"/>
        <v>0</v>
      </c>
      <c r="W58" s="124">
        <f t="shared" si="17"/>
        <v>0</v>
      </c>
      <c r="Y58" s="190"/>
      <c r="Z58" s="191"/>
      <c r="AA58" s="191"/>
      <c r="AB58" s="191"/>
      <c r="AC58" s="192"/>
    </row>
    <row r="59" spans="1:29" ht="19.5" customHeight="1">
      <c r="B59" s="20">
        <f>B58+1</f>
        <v>35</v>
      </c>
      <c r="D59" s="122" t="s">
        <v>70</v>
      </c>
      <c r="E59" s="123"/>
      <c r="F59" s="29" t="s">
        <v>19</v>
      </c>
      <c r="G59" s="124">
        <f t="shared" si="16"/>
        <v>0</v>
      </c>
      <c r="H59" s="124">
        <f t="shared" si="16"/>
        <v>0</v>
      </c>
      <c r="I59" s="124">
        <f t="shared" si="16"/>
        <v>0</v>
      </c>
      <c r="J59" s="124">
        <v>0</v>
      </c>
      <c r="K59" s="124">
        <v>0</v>
      </c>
      <c r="L59" s="125"/>
      <c r="M59" s="124">
        <v>0</v>
      </c>
      <c r="N59" s="124">
        <v>0</v>
      </c>
      <c r="O59" s="124">
        <v>0</v>
      </c>
      <c r="P59" s="124">
        <v>0</v>
      </c>
      <c r="Q59" s="124">
        <v>0</v>
      </c>
      <c r="R59" s="125"/>
      <c r="S59" s="124">
        <f t="shared" si="17"/>
        <v>0</v>
      </c>
      <c r="T59" s="124">
        <f t="shared" si="17"/>
        <v>0</v>
      </c>
      <c r="U59" s="124">
        <f t="shared" si="17"/>
        <v>0</v>
      </c>
      <c r="V59" s="124">
        <f t="shared" si="17"/>
        <v>0</v>
      </c>
      <c r="W59" s="124">
        <f t="shared" si="17"/>
        <v>0</v>
      </c>
      <c r="Y59" s="190"/>
      <c r="Z59" s="191"/>
      <c r="AA59" s="191"/>
      <c r="AB59" s="191"/>
      <c r="AC59" s="192"/>
    </row>
    <row r="60" spans="1:29" ht="19.5" customHeight="1">
      <c r="B60" s="20">
        <f>B59+1</f>
        <v>36</v>
      </c>
      <c r="D60" s="122" t="s">
        <v>71</v>
      </c>
      <c r="E60" s="123"/>
      <c r="F60" s="29" t="s">
        <v>19</v>
      </c>
      <c r="G60" s="124">
        <f t="shared" si="16"/>
        <v>4.7690654019843293E-2</v>
      </c>
      <c r="H60" s="124">
        <f t="shared" si="16"/>
        <v>0</v>
      </c>
      <c r="I60" s="124">
        <f t="shared" si="16"/>
        <v>0</v>
      </c>
      <c r="J60" s="124">
        <v>6.5994644942260705E-2</v>
      </c>
      <c r="K60" s="124">
        <v>0</v>
      </c>
      <c r="L60" s="125"/>
      <c r="M60" s="124">
        <v>4.7690654019843293E-2</v>
      </c>
      <c r="N60" s="124">
        <v>0</v>
      </c>
      <c r="O60" s="124">
        <v>0</v>
      </c>
      <c r="P60" s="124">
        <v>6.5994644942260705E-2</v>
      </c>
      <c r="Q60" s="124">
        <v>0</v>
      </c>
      <c r="R60" s="125"/>
      <c r="S60" s="124">
        <f t="shared" si="17"/>
        <v>0</v>
      </c>
      <c r="T60" s="124">
        <f t="shared" si="17"/>
        <v>0</v>
      </c>
      <c r="U60" s="124">
        <f t="shared" si="17"/>
        <v>0</v>
      </c>
      <c r="V60" s="124">
        <f t="shared" si="17"/>
        <v>0</v>
      </c>
      <c r="W60" s="124">
        <f t="shared" si="17"/>
        <v>0</v>
      </c>
      <c r="Y60" s="190"/>
      <c r="Z60" s="191"/>
      <c r="AA60" s="191"/>
      <c r="AB60" s="191"/>
      <c r="AC60" s="192"/>
    </row>
    <row r="61" spans="1:29" ht="25.5" customHeight="1">
      <c r="B61" s="20">
        <f>B60+1</f>
        <v>37</v>
      </c>
      <c r="C61" s="106"/>
      <c r="D61" s="126" t="s">
        <v>72</v>
      </c>
      <c r="E61" s="127"/>
      <c r="F61" s="98" t="s">
        <v>19</v>
      </c>
      <c r="G61" s="128">
        <f t="shared" si="16"/>
        <v>0.78711499579203192</v>
      </c>
      <c r="H61" s="128">
        <f t="shared" si="16"/>
        <v>0.47881375141670363</v>
      </c>
      <c r="I61" s="128">
        <f t="shared" si="16"/>
        <v>-0.41562133050304884</v>
      </c>
      <c r="J61" s="128">
        <f>SUM(J57:J60)</f>
        <v>-0.14531359625691809</v>
      </c>
      <c r="K61" s="128">
        <f>SUM(K57:K60)</f>
        <v>0.89938252992858359</v>
      </c>
      <c r="L61" s="125"/>
      <c r="M61" s="128">
        <v>0.78711499579203192</v>
      </c>
      <c r="N61" s="128">
        <v>0.47881375141670363</v>
      </c>
      <c r="O61" s="128">
        <v>-0.41562133050304884</v>
      </c>
      <c r="P61" s="128">
        <v>-0.14531359625691809</v>
      </c>
      <c r="Q61" s="128">
        <v>0.89938252992858359</v>
      </c>
      <c r="R61" s="125"/>
      <c r="S61" s="128">
        <f t="shared" si="17"/>
        <v>0</v>
      </c>
      <c r="T61" s="128">
        <f t="shared" si="17"/>
        <v>0</v>
      </c>
      <c r="U61" s="128">
        <f t="shared" si="17"/>
        <v>0</v>
      </c>
      <c r="V61" s="128">
        <f t="shared" si="17"/>
        <v>0</v>
      </c>
      <c r="W61" s="128">
        <f t="shared" si="17"/>
        <v>0</v>
      </c>
      <c r="Y61" s="190"/>
      <c r="Z61" s="191"/>
      <c r="AA61" s="191"/>
      <c r="AB61" s="191"/>
      <c r="AC61" s="192"/>
    </row>
    <row r="62" spans="1:29">
      <c r="D62" s="7"/>
      <c r="E62" s="7"/>
      <c r="F62" s="7"/>
      <c r="G62" s="85"/>
      <c r="H62" s="85"/>
      <c r="I62" s="85"/>
      <c r="J62" s="85"/>
      <c r="K62" s="85"/>
      <c r="L62" s="86"/>
      <c r="M62" s="85"/>
      <c r="N62" s="85"/>
      <c r="O62" s="85"/>
      <c r="P62" s="85"/>
      <c r="Q62" s="85"/>
      <c r="R62" s="86"/>
      <c r="S62" s="85"/>
      <c r="T62" s="85"/>
      <c r="U62" s="85"/>
      <c r="V62" s="85"/>
      <c r="W62" s="85"/>
      <c r="Y62" s="19"/>
      <c r="Z62" s="19"/>
      <c r="AA62" s="19"/>
      <c r="AB62" s="19"/>
      <c r="AC62" s="19"/>
    </row>
    <row r="63" spans="1:29" ht="31.5" customHeight="1">
      <c r="A63" s="42"/>
      <c r="B63" s="32"/>
      <c r="C63" s="43"/>
      <c r="D63" s="186" t="s">
        <v>73</v>
      </c>
      <c r="E63" s="203"/>
      <c r="F63" s="16"/>
      <c r="G63" s="88"/>
      <c r="H63" s="89"/>
      <c r="I63" s="89"/>
      <c r="J63" s="89"/>
      <c r="K63" s="90"/>
      <c r="L63" s="86"/>
      <c r="M63" s="88"/>
      <c r="N63" s="89"/>
      <c r="O63" s="89"/>
      <c r="P63" s="89"/>
      <c r="Q63" s="90"/>
      <c r="R63" s="86"/>
      <c r="S63" s="88"/>
      <c r="T63" s="89"/>
      <c r="U63" s="89"/>
      <c r="V63" s="89"/>
      <c r="W63" s="90"/>
      <c r="Y63" s="19"/>
      <c r="Z63" s="19"/>
      <c r="AA63" s="19"/>
      <c r="AB63" s="19"/>
      <c r="AC63" s="19"/>
    </row>
    <row r="64" spans="1:29">
      <c r="D64" s="7"/>
      <c r="E64" s="7"/>
      <c r="F64" s="7"/>
      <c r="G64" s="85"/>
      <c r="H64" s="85"/>
      <c r="I64" s="85"/>
      <c r="J64" s="85"/>
      <c r="K64" s="85"/>
      <c r="L64" s="86"/>
      <c r="M64" s="85"/>
      <c r="N64" s="85"/>
      <c r="O64" s="85"/>
      <c r="P64" s="85"/>
      <c r="Q64" s="85"/>
      <c r="R64" s="86"/>
      <c r="S64" s="85"/>
      <c r="T64" s="85"/>
      <c r="U64" s="85"/>
      <c r="V64" s="85"/>
      <c r="W64" s="85"/>
      <c r="Y64" s="19"/>
      <c r="Z64" s="19"/>
      <c r="AA64" s="19"/>
      <c r="AB64" s="19"/>
      <c r="AC64" s="19"/>
    </row>
    <row r="65" spans="1:29" ht="19.5" customHeight="1">
      <c r="B65" s="20">
        <f>B61+1</f>
        <v>38</v>
      </c>
      <c r="D65" s="188" t="s">
        <v>74</v>
      </c>
      <c r="E65" s="189"/>
      <c r="F65" s="29" t="s">
        <v>17</v>
      </c>
      <c r="G65" s="91">
        <f t="shared" ref="G65:I67" si="18">M65</f>
        <v>437.2697804303267</v>
      </c>
      <c r="H65" s="91">
        <f t="shared" si="18"/>
        <v>519.49884293078333</v>
      </c>
      <c r="I65" s="91">
        <f t="shared" si="18"/>
        <v>464.10852816086998</v>
      </c>
      <c r="J65" s="91">
        <f>J31-J51-J87</f>
        <v>496.84628469760634</v>
      </c>
      <c r="K65" s="91">
        <f>K31-K51-K87</f>
        <v>526.54618608168323</v>
      </c>
      <c r="L65" s="41"/>
      <c r="M65" s="91">
        <v>437.2697804303267</v>
      </c>
      <c r="N65" s="91">
        <v>519.49884293078333</v>
      </c>
      <c r="O65" s="91">
        <v>464.10852816086998</v>
      </c>
      <c r="P65" s="91">
        <v>496.85019601847904</v>
      </c>
      <c r="Q65" s="91">
        <v>526.56051941147507</v>
      </c>
      <c r="R65" s="41"/>
      <c r="S65" s="91">
        <f t="shared" ref="S65:W67" si="19">G65-M65</f>
        <v>0</v>
      </c>
      <c r="T65" s="91">
        <f t="shared" si="19"/>
        <v>0</v>
      </c>
      <c r="U65" s="91">
        <f t="shared" si="19"/>
        <v>0</v>
      </c>
      <c r="V65" s="91">
        <f t="shared" si="19"/>
        <v>-3.9113208727030724E-3</v>
      </c>
      <c r="W65" s="91">
        <f t="shared" si="19"/>
        <v>-1.4333329791838878E-2</v>
      </c>
      <c r="X65" s="129"/>
      <c r="Y65" s="190"/>
      <c r="Z65" s="191"/>
      <c r="AA65" s="191"/>
      <c r="AB65" s="191"/>
      <c r="AC65" s="192"/>
    </row>
    <row r="66" spans="1:29" ht="19.5" customHeight="1">
      <c r="B66" s="20">
        <f>B65+1</f>
        <v>39</v>
      </c>
      <c r="D66" s="188" t="s">
        <v>75</v>
      </c>
      <c r="E66" s="189"/>
      <c r="F66" s="29" t="s">
        <v>17</v>
      </c>
      <c r="G66" s="91">
        <f t="shared" si="18"/>
        <v>440.83141015737101</v>
      </c>
      <c r="H66" s="91">
        <f t="shared" si="18"/>
        <v>519.49884293078333</v>
      </c>
      <c r="I66" s="91">
        <f t="shared" si="18"/>
        <v>464.10852816086998</v>
      </c>
      <c r="J66" s="91">
        <f>J34-J54-J87</f>
        <v>496.84628469760634</v>
      </c>
      <c r="K66" s="91">
        <f>K34-K54-K87</f>
        <v>526.54618608168323</v>
      </c>
      <c r="L66" s="41"/>
      <c r="M66" s="91">
        <v>440.83141015737101</v>
      </c>
      <c r="N66" s="91">
        <v>519.49884293078333</v>
      </c>
      <c r="O66" s="91">
        <v>464.10852816086998</v>
      </c>
      <c r="P66" s="91">
        <v>496.85019601847904</v>
      </c>
      <c r="Q66" s="91">
        <v>526.56051941147507</v>
      </c>
      <c r="R66" s="41"/>
      <c r="S66" s="91">
        <f t="shared" si="19"/>
        <v>0</v>
      </c>
      <c r="T66" s="91">
        <f t="shared" si="19"/>
        <v>0</v>
      </c>
      <c r="U66" s="91">
        <f t="shared" si="19"/>
        <v>0</v>
      </c>
      <c r="V66" s="91">
        <f t="shared" si="19"/>
        <v>-3.9113208727030724E-3</v>
      </c>
      <c r="W66" s="91">
        <f t="shared" si="19"/>
        <v>-1.4333329791838878E-2</v>
      </c>
      <c r="Y66" s="190"/>
      <c r="Z66" s="191"/>
      <c r="AA66" s="191"/>
      <c r="AB66" s="191"/>
      <c r="AC66" s="192"/>
    </row>
    <row r="67" spans="1:29" ht="19.5" customHeight="1">
      <c r="B67" s="20">
        <f>B66+1</f>
        <v>40</v>
      </c>
      <c r="D67" s="188" t="s">
        <v>76</v>
      </c>
      <c r="E67" s="189"/>
      <c r="F67" s="29" t="s">
        <v>17</v>
      </c>
      <c r="G67" s="91">
        <f t="shared" si="18"/>
        <v>-3.5616297270443056</v>
      </c>
      <c r="H67" s="91">
        <f t="shared" si="18"/>
        <v>0</v>
      </c>
      <c r="I67" s="91">
        <f t="shared" si="18"/>
        <v>0</v>
      </c>
      <c r="J67" s="91">
        <f>J65-J66</f>
        <v>0</v>
      </c>
      <c r="K67" s="91">
        <f>K65-K66</f>
        <v>0</v>
      </c>
      <c r="L67" s="41"/>
      <c r="M67" s="91">
        <v>-3.5616297270443056</v>
      </c>
      <c r="N67" s="91">
        <v>0</v>
      </c>
      <c r="O67" s="91">
        <v>0</v>
      </c>
      <c r="P67" s="91">
        <v>0</v>
      </c>
      <c r="Q67" s="91">
        <v>0</v>
      </c>
      <c r="R67" s="41"/>
      <c r="S67" s="91">
        <f t="shared" si="19"/>
        <v>0</v>
      </c>
      <c r="T67" s="91">
        <f t="shared" si="19"/>
        <v>0</v>
      </c>
      <c r="U67" s="91">
        <f t="shared" si="19"/>
        <v>0</v>
      </c>
      <c r="V67" s="91">
        <f t="shared" si="19"/>
        <v>0</v>
      </c>
      <c r="W67" s="91">
        <f t="shared" si="19"/>
        <v>0</v>
      </c>
      <c r="Y67" s="190"/>
      <c r="Z67" s="191"/>
      <c r="AA67" s="191"/>
      <c r="AB67" s="191"/>
      <c r="AC67" s="192"/>
    </row>
    <row r="68" spans="1:29">
      <c r="D68" s="7"/>
      <c r="E68" s="7"/>
      <c r="F68" s="7"/>
      <c r="G68" s="85"/>
      <c r="H68" s="85"/>
      <c r="I68" s="85"/>
      <c r="J68" s="85"/>
      <c r="K68" s="85"/>
      <c r="L68" s="86"/>
      <c r="M68" s="85"/>
      <c r="N68" s="85"/>
      <c r="O68" s="85"/>
      <c r="P68" s="85"/>
      <c r="Q68" s="85"/>
      <c r="R68" s="86"/>
      <c r="S68" s="85"/>
      <c r="T68" s="85"/>
      <c r="U68" s="85"/>
      <c r="V68" s="85"/>
      <c r="W68" s="85"/>
      <c r="Y68" s="19"/>
      <c r="Z68" s="19"/>
      <c r="AA68" s="19"/>
      <c r="AB68" s="19"/>
      <c r="AC68" s="19"/>
    </row>
    <row r="69" spans="1:29" ht="19.5" customHeight="1">
      <c r="B69" s="20">
        <f>B67+1</f>
        <v>41</v>
      </c>
      <c r="D69" s="180" t="s">
        <v>68</v>
      </c>
      <c r="E69" s="180"/>
      <c r="F69" s="29" t="s">
        <v>19</v>
      </c>
      <c r="G69" s="124">
        <f t="shared" ref="G69:I73" si="20">M69</f>
        <v>-9.4188392098515372E-3</v>
      </c>
      <c r="H69" s="130">
        <f t="shared" si="20"/>
        <v>5.6794616931806097E-2</v>
      </c>
      <c r="I69" s="130">
        <f t="shared" si="20"/>
        <v>-0.10639743186422213</v>
      </c>
      <c r="J69" s="130">
        <f>(J65/I65)-1</f>
        <v>7.0539010921576439E-2</v>
      </c>
      <c r="K69" s="130">
        <f>(K65/J65)-1</f>
        <v>5.9776841044817397E-2</v>
      </c>
      <c r="L69" s="125"/>
      <c r="M69" s="130">
        <v>-9.4188392098515372E-3</v>
      </c>
      <c r="N69" s="130">
        <v>5.6794616931806097E-2</v>
      </c>
      <c r="O69" s="130">
        <v>-0.10639743186422213</v>
      </c>
      <c r="P69" s="130">
        <v>7.0547438521233241E-2</v>
      </c>
      <c r="Q69" s="130">
        <v>5.9797346626972114E-2</v>
      </c>
      <c r="R69" s="125"/>
      <c r="S69" s="124">
        <f t="shared" ref="S69:W73" si="21">G69-M69</f>
        <v>0</v>
      </c>
      <c r="T69" s="124">
        <f t="shared" si="21"/>
        <v>0</v>
      </c>
      <c r="U69" s="124">
        <f t="shared" si="21"/>
        <v>0</v>
      </c>
      <c r="V69" s="124">
        <f t="shared" si="21"/>
        <v>-8.427599656801732E-6</v>
      </c>
      <c r="W69" s="124">
        <f t="shared" si="21"/>
        <v>-2.0505582154717317E-5</v>
      </c>
      <c r="Y69" s="190"/>
      <c r="Z69" s="191"/>
      <c r="AA69" s="191"/>
      <c r="AB69" s="191"/>
      <c r="AC69" s="192"/>
    </row>
    <row r="70" spans="1:29" ht="19.5" customHeight="1">
      <c r="B70" s="20">
        <f>B69+1</f>
        <v>42</v>
      </c>
      <c r="D70" s="180" t="s">
        <v>69</v>
      </c>
      <c r="E70" s="180"/>
      <c r="F70" s="29" t="s">
        <v>19</v>
      </c>
      <c r="G70" s="124">
        <f t="shared" si="20"/>
        <v>1.6054815824521616E-3</v>
      </c>
      <c r="H70" s="130">
        <f t="shared" si="20"/>
        <v>-4.9172807690162166E-4</v>
      </c>
      <c r="I70" s="130">
        <f t="shared" si="20"/>
        <v>0</v>
      </c>
      <c r="J70" s="130">
        <v>0</v>
      </c>
      <c r="K70" s="130">
        <v>0</v>
      </c>
      <c r="L70" s="125"/>
      <c r="M70" s="130">
        <v>1.6054815824521616E-3</v>
      </c>
      <c r="N70" s="130">
        <v>-4.9172807690162166E-4</v>
      </c>
      <c r="O70" s="130">
        <v>0</v>
      </c>
      <c r="P70" s="130">
        <v>0</v>
      </c>
      <c r="Q70" s="130">
        <v>0</v>
      </c>
      <c r="R70" s="125"/>
      <c r="S70" s="124">
        <f t="shared" si="21"/>
        <v>0</v>
      </c>
      <c r="T70" s="124">
        <f t="shared" si="21"/>
        <v>0</v>
      </c>
      <c r="U70" s="124">
        <f t="shared" si="21"/>
        <v>0</v>
      </c>
      <c r="V70" s="124">
        <f t="shared" si="21"/>
        <v>0</v>
      </c>
      <c r="W70" s="124">
        <f t="shared" si="21"/>
        <v>0</v>
      </c>
      <c r="Y70" s="190"/>
      <c r="Z70" s="191"/>
      <c r="AA70" s="191"/>
      <c r="AB70" s="191"/>
      <c r="AC70" s="192"/>
    </row>
    <row r="71" spans="1:29" ht="19.5" customHeight="1">
      <c r="B71" s="20">
        <f>B70+1</f>
        <v>43</v>
      </c>
      <c r="D71" s="180" t="s">
        <v>70</v>
      </c>
      <c r="E71" s="180"/>
      <c r="F71" s="29" t="s">
        <v>19</v>
      </c>
      <c r="G71" s="124">
        <f t="shared" si="20"/>
        <v>0</v>
      </c>
      <c r="H71" s="130">
        <f t="shared" si="20"/>
        <v>0</v>
      </c>
      <c r="I71" s="130">
        <f t="shared" si="20"/>
        <v>0</v>
      </c>
      <c r="J71" s="130">
        <v>0</v>
      </c>
      <c r="K71" s="130">
        <v>0</v>
      </c>
      <c r="L71" s="125"/>
      <c r="M71" s="130">
        <v>0</v>
      </c>
      <c r="N71" s="130">
        <v>0</v>
      </c>
      <c r="O71" s="130">
        <v>0</v>
      </c>
      <c r="P71" s="130">
        <v>0</v>
      </c>
      <c r="Q71" s="130">
        <v>0</v>
      </c>
      <c r="R71" s="125"/>
      <c r="S71" s="124">
        <f t="shared" si="21"/>
        <v>0</v>
      </c>
      <c r="T71" s="124">
        <f t="shared" si="21"/>
        <v>0</v>
      </c>
      <c r="U71" s="124">
        <f t="shared" si="21"/>
        <v>0</v>
      </c>
      <c r="V71" s="124">
        <f t="shared" si="21"/>
        <v>0</v>
      </c>
      <c r="W71" s="124">
        <f t="shared" si="21"/>
        <v>0</v>
      </c>
      <c r="Y71" s="190"/>
      <c r="Z71" s="191"/>
      <c r="AA71" s="191"/>
      <c r="AB71" s="191"/>
      <c r="AC71" s="192"/>
    </row>
    <row r="72" spans="1:29" ht="19.5" customHeight="1">
      <c r="B72" s="20">
        <f>B71+1</f>
        <v>44</v>
      </c>
      <c r="D72" s="180" t="s">
        <v>71</v>
      </c>
      <c r="E72" s="180"/>
      <c r="F72" s="29" t="s">
        <v>19</v>
      </c>
      <c r="G72" s="124">
        <f t="shared" si="20"/>
        <v>4.7635226714076426E-2</v>
      </c>
      <c r="H72" s="124">
        <f t="shared" si="20"/>
        <v>2.8988121360123964E-5</v>
      </c>
      <c r="I72" s="124">
        <f t="shared" si="20"/>
        <v>0</v>
      </c>
      <c r="J72" s="124">
        <v>9.5978028852566927E-2</v>
      </c>
      <c r="K72" s="124">
        <v>0</v>
      </c>
      <c r="L72" s="125"/>
      <c r="M72" s="130">
        <v>4.7635226714076426E-2</v>
      </c>
      <c r="N72" s="130">
        <v>2.8988121360123964E-5</v>
      </c>
      <c r="O72" s="130">
        <v>0</v>
      </c>
      <c r="P72" s="130">
        <v>8.5030274660846922E-2</v>
      </c>
      <c r="Q72" s="130">
        <v>0</v>
      </c>
      <c r="R72" s="125"/>
      <c r="S72" s="124">
        <f t="shared" si="21"/>
        <v>0</v>
      </c>
      <c r="T72" s="124">
        <f t="shared" si="21"/>
        <v>0</v>
      </c>
      <c r="U72" s="124">
        <f t="shared" si="21"/>
        <v>0</v>
      </c>
      <c r="V72" s="124">
        <f t="shared" si="21"/>
        <v>1.0947754191720005E-2</v>
      </c>
      <c r="W72" s="124">
        <f t="shared" si="21"/>
        <v>0</v>
      </c>
      <c r="Y72" s="190"/>
      <c r="Z72" s="191"/>
      <c r="AA72" s="191"/>
      <c r="AB72" s="191"/>
      <c r="AC72" s="192"/>
    </row>
    <row r="73" spans="1:29" ht="25.5" customHeight="1">
      <c r="A73" s="6"/>
      <c r="B73" s="20">
        <f>B72+1</f>
        <v>45</v>
      </c>
      <c r="C73" s="106"/>
      <c r="D73" s="201" t="s">
        <v>77</v>
      </c>
      <c r="E73" s="202"/>
      <c r="F73" s="98" t="s">
        <v>19</v>
      </c>
      <c r="G73" s="128">
        <f t="shared" si="20"/>
        <v>3.982186908667705E-2</v>
      </c>
      <c r="H73" s="128">
        <f t="shared" si="20"/>
        <v>5.63318769762646E-2</v>
      </c>
      <c r="I73" s="128">
        <f t="shared" si="20"/>
        <v>-0.10639743186422213</v>
      </c>
      <c r="J73" s="128">
        <f>SUM(J69:J72)</f>
        <v>0.16651703977414337</v>
      </c>
      <c r="K73" s="128">
        <f>SUM(K69:K72)</f>
        <v>5.9776841044817397E-2</v>
      </c>
      <c r="L73" s="125"/>
      <c r="M73" s="128">
        <v>3.982186908667705E-2</v>
      </c>
      <c r="N73" s="128">
        <v>5.63318769762646E-2</v>
      </c>
      <c r="O73" s="128">
        <v>-0.10639743186422213</v>
      </c>
      <c r="P73" s="128">
        <v>0.15557771318208016</v>
      </c>
      <c r="Q73" s="128">
        <v>5.9797346626972114E-2</v>
      </c>
      <c r="R73" s="125"/>
      <c r="S73" s="128">
        <f t="shared" si="21"/>
        <v>0</v>
      </c>
      <c r="T73" s="128">
        <f t="shared" si="21"/>
        <v>0</v>
      </c>
      <c r="U73" s="128">
        <f t="shared" si="21"/>
        <v>0</v>
      </c>
      <c r="V73" s="128">
        <f t="shared" si="21"/>
        <v>1.0939326592063203E-2</v>
      </c>
      <c r="W73" s="128">
        <f t="shared" si="21"/>
        <v>-2.0505582154717317E-5</v>
      </c>
      <c r="Y73" s="190"/>
      <c r="Z73" s="191"/>
      <c r="AA73" s="191"/>
      <c r="AB73" s="191"/>
      <c r="AC73" s="192"/>
    </row>
    <row r="74" spans="1:29">
      <c r="D74" s="7"/>
      <c r="E74" s="7"/>
      <c r="F74" s="7"/>
      <c r="G74" s="85"/>
      <c r="H74" s="85"/>
      <c r="I74" s="85"/>
      <c r="J74" s="85"/>
      <c r="K74" s="85"/>
      <c r="L74" s="86"/>
      <c r="M74" s="85"/>
      <c r="N74" s="85"/>
      <c r="O74" s="85"/>
      <c r="P74" s="85"/>
      <c r="Q74" s="85"/>
      <c r="R74" s="86"/>
      <c r="S74" s="85"/>
      <c r="T74" s="85"/>
      <c r="U74" s="85"/>
      <c r="V74" s="85"/>
      <c r="W74" s="85"/>
      <c r="Y74" s="19"/>
      <c r="Z74" s="19"/>
      <c r="AA74" s="19"/>
      <c r="AB74" s="19"/>
      <c r="AC74" s="19"/>
    </row>
    <row r="75" spans="1:29" ht="31.5" customHeight="1">
      <c r="A75" s="32"/>
      <c r="B75" s="32"/>
      <c r="C75" s="33"/>
      <c r="D75" s="186" t="s">
        <v>78</v>
      </c>
      <c r="E75" s="207"/>
      <c r="F75" s="131"/>
      <c r="G75" s="132"/>
      <c r="H75" s="133"/>
      <c r="I75" s="133"/>
      <c r="J75" s="133"/>
      <c r="K75" s="134"/>
      <c r="L75" s="86"/>
      <c r="M75" s="132"/>
      <c r="N75" s="133"/>
      <c r="O75" s="133"/>
      <c r="P75" s="133"/>
      <c r="Q75" s="134"/>
      <c r="R75" s="86"/>
      <c r="S75" s="132"/>
      <c r="T75" s="133"/>
      <c r="U75" s="133"/>
      <c r="V75" s="133"/>
      <c r="W75" s="134"/>
      <c r="Y75" s="19"/>
      <c r="Z75" s="19"/>
      <c r="AA75" s="19"/>
      <c r="AB75" s="19"/>
      <c r="AC75" s="19"/>
    </row>
    <row r="76" spans="1:29">
      <c r="D76" s="7"/>
      <c r="E76" s="7"/>
      <c r="F76" s="7"/>
      <c r="G76" s="85"/>
      <c r="H76" s="85"/>
      <c r="I76" s="85"/>
      <c r="J76" s="85"/>
      <c r="K76" s="85"/>
      <c r="L76" s="86"/>
      <c r="M76" s="85"/>
      <c r="N76" s="85"/>
      <c r="O76" s="85"/>
      <c r="P76" s="85"/>
      <c r="Q76" s="85"/>
      <c r="R76" s="86"/>
      <c r="S76" s="85"/>
      <c r="T76" s="85"/>
      <c r="U76" s="85"/>
      <c r="V76" s="85"/>
      <c r="W76" s="85"/>
      <c r="Y76" s="19"/>
      <c r="Z76" s="19"/>
      <c r="AA76" s="19"/>
      <c r="AB76" s="19"/>
      <c r="AC76" s="19"/>
    </row>
    <row r="77" spans="1:29" ht="19.5" customHeight="1">
      <c r="A77" s="63"/>
      <c r="B77" s="20">
        <f>B73+1</f>
        <v>46</v>
      </c>
      <c r="D77" s="28" t="s">
        <v>79</v>
      </c>
      <c r="E77" s="29" t="s">
        <v>80</v>
      </c>
      <c r="F77" s="29" t="s">
        <v>17</v>
      </c>
      <c r="G77" s="135">
        <f t="shared" ref="G77:I89" si="22">M77</f>
        <v>3.1886461416500733</v>
      </c>
      <c r="H77" s="135">
        <f t="shared" si="22"/>
        <v>16.275502100942898</v>
      </c>
      <c r="I77" s="135">
        <f t="shared" si="22"/>
        <v>18.541692687880122</v>
      </c>
      <c r="J77" s="135">
        <v>8.8882496979857901</v>
      </c>
      <c r="K77" s="135">
        <v>8.1042300613063603</v>
      </c>
      <c r="L77" s="86"/>
      <c r="M77" s="135">
        <v>3.1886461416500733</v>
      </c>
      <c r="N77" s="135">
        <v>16.275502100942898</v>
      </c>
      <c r="O77" s="135">
        <v>18.541692687880122</v>
      </c>
      <c r="P77" s="135">
        <v>8.8882496979857901</v>
      </c>
      <c r="Q77" s="135">
        <v>8.1042300613063603</v>
      </c>
      <c r="R77" s="86"/>
      <c r="S77" s="135">
        <f t="shared" ref="S77:W89" si="23">G77-M77</f>
        <v>0</v>
      </c>
      <c r="T77" s="135">
        <f t="shared" si="23"/>
        <v>0</v>
      </c>
      <c r="U77" s="135">
        <f t="shared" si="23"/>
        <v>0</v>
      </c>
      <c r="V77" s="135">
        <f t="shared" si="23"/>
        <v>0</v>
      </c>
      <c r="W77" s="135">
        <f t="shared" si="23"/>
        <v>0</v>
      </c>
      <c r="Y77" s="190"/>
      <c r="Z77" s="191"/>
      <c r="AA77" s="191"/>
      <c r="AB77" s="191"/>
      <c r="AC77" s="192"/>
    </row>
    <row r="78" spans="1:29" ht="19.5" customHeight="1">
      <c r="A78" s="136"/>
      <c r="B78" s="20">
        <f>B77+1</f>
        <v>47</v>
      </c>
      <c r="D78" s="28" t="s">
        <v>81</v>
      </c>
      <c r="E78" s="29" t="s">
        <v>82</v>
      </c>
      <c r="F78" s="29" t="str">
        <f>F77</f>
        <v>NOMINAL</v>
      </c>
      <c r="G78" s="135">
        <f t="shared" si="22"/>
        <v>1.7773390761041719</v>
      </c>
      <c r="H78" s="135">
        <f t="shared" si="22"/>
        <v>2.1400117519253605</v>
      </c>
      <c r="I78" s="135">
        <f t="shared" si="22"/>
        <v>2.1701925385605465</v>
      </c>
      <c r="J78" s="135">
        <v>2.7520330892915226</v>
      </c>
      <c r="K78" s="135">
        <v>2.7589386465332</v>
      </c>
      <c r="L78" s="86"/>
      <c r="M78" s="135">
        <v>1.7773390761041719</v>
      </c>
      <c r="N78" s="135">
        <v>2.1400117519253605</v>
      </c>
      <c r="O78" s="135">
        <v>2.1701925385605465</v>
      </c>
      <c r="P78" s="135">
        <v>2.7520330892915226</v>
      </c>
      <c r="Q78" s="135">
        <v>2.7589386465331995</v>
      </c>
      <c r="R78" s="86"/>
      <c r="S78" s="135">
        <f t="shared" si="23"/>
        <v>0</v>
      </c>
      <c r="T78" s="135">
        <f t="shared" si="23"/>
        <v>0</v>
      </c>
      <c r="U78" s="135">
        <f t="shared" si="23"/>
        <v>0</v>
      </c>
      <c r="V78" s="135">
        <f t="shared" si="23"/>
        <v>0</v>
      </c>
      <c r="W78" s="135">
        <f t="shared" si="23"/>
        <v>0</v>
      </c>
      <c r="Y78" s="190"/>
      <c r="Z78" s="191"/>
      <c r="AA78" s="191"/>
      <c r="AB78" s="191"/>
      <c r="AC78" s="192"/>
    </row>
    <row r="79" spans="1:29" ht="19.5" customHeight="1">
      <c r="A79" s="136"/>
      <c r="B79" s="20">
        <f t="shared" ref="B79:B89" si="24">B78+1</f>
        <v>48</v>
      </c>
      <c r="D79" s="28" t="s">
        <v>83</v>
      </c>
      <c r="E79" s="29" t="s">
        <v>84</v>
      </c>
      <c r="F79" s="29" t="str">
        <f t="shared" ref="F79:F88" si="25">F78</f>
        <v>NOMINAL</v>
      </c>
      <c r="G79" s="135">
        <f t="shared" si="22"/>
        <v>50.706919675490177</v>
      </c>
      <c r="H79" s="135">
        <f t="shared" si="22"/>
        <v>55.107600203868891</v>
      </c>
      <c r="I79" s="135">
        <f t="shared" si="22"/>
        <v>35.973898240000004</v>
      </c>
      <c r="J79" s="135">
        <v>46.482275838722089</v>
      </c>
      <c r="K79" s="135">
        <v>43.988287783466056</v>
      </c>
      <c r="L79" s="86"/>
      <c r="M79" s="135">
        <v>50.706919675490177</v>
      </c>
      <c r="N79" s="135">
        <v>55.107600203868891</v>
      </c>
      <c r="O79" s="135">
        <v>35.973898240000004</v>
      </c>
      <c r="P79" s="135">
        <v>46.482275838722089</v>
      </c>
      <c r="Q79" s="135">
        <v>43.988287783466049</v>
      </c>
      <c r="R79" s="86"/>
      <c r="S79" s="135">
        <f t="shared" si="23"/>
        <v>0</v>
      </c>
      <c r="T79" s="135">
        <f t="shared" si="23"/>
        <v>0</v>
      </c>
      <c r="U79" s="135">
        <f t="shared" si="23"/>
        <v>0</v>
      </c>
      <c r="V79" s="135">
        <f t="shared" si="23"/>
        <v>0</v>
      </c>
      <c r="W79" s="135">
        <f t="shared" si="23"/>
        <v>0</v>
      </c>
      <c r="Y79" s="190"/>
      <c r="Z79" s="191"/>
      <c r="AA79" s="191"/>
      <c r="AB79" s="191"/>
      <c r="AC79" s="192"/>
    </row>
    <row r="80" spans="1:29" ht="19.5" customHeight="1">
      <c r="A80" s="63"/>
      <c r="B80" s="20">
        <f t="shared" si="24"/>
        <v>49</v>
      </c>
      <c r="D80" s="28" t="s">
        <v>85</v>
      </c>
      <c r="E80" s="29" t="s">
        <v>86</v>
      </c>
      <c r="F80" s="29" t="str">
        <f t="shared" si="25"/>
        <v>NOMINAL</v>
      </c>
      <c r="G80" s="135">
        <f t="shared" si="22"/>
        <v>7.1051499517130834</v>
      </c>
      <c r="H80" s="135">
        <f t="shared" si="22"/>
        <v>4.819579116382692</v>
      </c>
      <c r="I80" s="135">
        <f t="shared" si="22"/>
        <v>0</v>
      </c>
      <c r="J80" s="135">
        <v>-2.5838284101048505</v>
      </c>
      <c r="K80" s="135">
        <v>-2.6280163982835139</v>
      </c>
      <c r="L80" s="86"/>
      <c r="M80" s="135">
        <v>7.1051499517130834</v>
      </c>
      <c r="N80" s="135">
        <v>4.819579116382692</v>
      </c>
      <c r="O80" s="135">
        <v>0</v>
      </c>
      <c r="P80" s="135">
        <v>-2.5838284101048505</v>
      </c>
      <c r="Q80" s="135">
        <v>-2.6280163982835139</v>
      </c>
      <c r="R80" s="86"/>
      <c r="S80" s="135">
        <f t="shared" si="23"/>
        <v>0</v>
      </c>
      <c r="T80" s="135">
        <f t="shared" si="23"/>
        <v>0</v>
      </c>
      <c r="U80" s="135">
        <f t="shared" si="23"/>
        <v>0</v>
      </c>
      <c r="V80" s="135">
        <f t="shared" si="23"/>
        <v>0</v>
      </c>
      <c r="W80" s="135">
        <f t="shared" si="23"/>
        <v>0</v>
      </c>
      <c r="Y80" s="190"/>
      <c r="Z80" s="191"/>
      <c r="AA80" s="191"/>
      <c r="AB80" s="191"/>
      <c r="AC80" s="192"/>
    </row>
    <row r="81" spans="1:29" ht="19.5" customHeight="1">
      <c r="A81" s="63"/>
      <c r="B81" s="20">
        <f t="shared" si="24"/>
        <v>50</v>
      </c>
      <c r="D81" s="28" t="s">
        <v>87</v>
      </c>
      <c r="E81" s="29" t="s">
        <v>88</v>
      </c>
      <c r="F81" s="29" t="str">
        <f t="shared" si="25"/>
        <v>NOMINAL</v>
      </c>
      <c r="G81" s="135">
        <f t="shared" si="22"/>
        <v>0</v>
      </c>
      <c r="H81" s="135">
        <f t="shared" si="22"/>
        <v>0</v>
      </c>
      <c r="I81" s="135">
        <f t="shared" si="22"/>
        <v>0</v>
      </c>
      <c r="J81" s="135">
        <v>0</v>
      </c>
      <c r="K81" s="135">
        <v>0</v>
      </c>
      <c r="L81" s="86"/>
      <c r="M81" s="135">
        <v>0</v>
      </c>
      <c r="N81" s="135">
        <v>0</v>
      </c>
      <c r="O81" s="135">
        <v>0</v>
      </c>
      <c r="P81" s="135">
        <v>0</v>
      </c>
      <c r="Q81" s="135">
        <v>0</v>
      </c>
      <c r="R81" s="86"/>
      <c r="S81" s="135">
        <f t="shared" si="23"/>
        <v>0</v>
      </c>
      <c r="T81" s="135">
        <f t="shared" si="23"/>
        <v>0</v>
      </c>
      <c r="U81" s="135">
        <f t="shared" si="23"/>
        <v>0</v>
      </c>
      <c r="V81" s="135">
        <f t="shared" si="23"/>
        <v>0</v>
      </c>
      <c r="W81" s="135">
        <f t="shared" si="23"/>
        <v>0</v>
      </c>
      <c r="Y81" s="190"/>
      <c r="Z81" s="191"/>
      <c r="AA81" s="191"/>
      <c r="AB81" s="191"/>
      <c r="AC81" s="192"/>
    </row>
    <row r="82" spans="1:29" ht="19.5" customHeight="1">
      <c r="A82" s="136"/>
      <c r="B82" s="20">
        <f t="shared" si="24"/>
        <v>51</v>
      </c>
      <c r="D82" s="28" t="s">
        <v>89</v>
      </c>
      <c r="E82" s="29" t="s">
        <v>90</v>
      </c>
      <c r="F82" s="29" t="str">
        <f t="shared" si="25"/>
        <v>NOMINAL</v>
      </c>
      <c r="G82" s="135">
        <f t="shared" si="22"/>
        <v>0</v>
      </c>
      <c r="H82" s="135">
        <f t="shared" si="22"/>
        <v>0</v>
      </c>
      <c r="I82" s="135">
        <f t="shared" si="22"/>
        <v>0</v>
      </c>
      <c r="J82" s="135">
        <v>0</v>
      </c>
      <c r="K82" s="135">
        <v>0</v>
      </c>
      <c r="L82" s="86"/>
      <c r="M82" s="135">
        <v>0</v>
      </c>
      <c r="N82" s="135">
        <v>0</v>
      </c>
      <c r="O82" s="135">
        <v>0</v>
      </c>
      <c r="P82" s="135">
        <v>0</v>
      </c>
      <c r="Q82" s="135">
        <v>0</v>
      </c>
      <c r="R82" s="86"/>
      <c r="S82" s="135">
        <f t="shared" si="23"/>
        <v>0</v>
      </c>
      <c r="T82" s="135">
        <f t="shared" si="23"/>
        <v>0</v>
      </c>
      <c r="U82" s="135">
        <f t="shared" si="23"/>
        <v>0</v>
      </c>
      <c r="V82" s="135">
        <f t="shared" si="23"/>
        <v>0</v>
      </c>
      <c r="W82" s="135">
        <f t="shared" si="23"/>
        <v>0</v>
      </c>
      <c r="Y82" s="190"/>
      <c r="Z82" s="191"/>
      <c r="AA82" s="191"/>
      <c r="AB82" s="191"/>
      <c r="AC82" s="192"/>
    </row>
    <row r="83" spans="1:29" ht="19.5" customHeight="1">
      <c r="A83" s="136"/>
      <c r="B83" s="20">
        <f t="shared" si="24"/>
        <v>52</v>
      </c>
      <c r="D83" s="28" t="s">
        <v>91</v>
      </c>
      <c r="E83" s="29" t="s">
        <v>92</v>
      </c>
      <c r="F83" s="29" t="str">
        <f t="shared" si="25"/>
        <v>NOMINAL</v>
      </c>
      <c r="G83" s="135">
        <f t="shared" si="22"/>
        <v>0</v>
      </c>
      <c r="H83" s="135">
        <f t="shared" si="22"/>
        <v>0</v>
      </c>
      <c r="I83" s="135">
        <f t="shared" si="22"/>
        <v>0</v>
      </c>
      <c r="J83" s="135">
        <v>0</v>
      </c>
      <c r="K83" s="135">
        <v>0</v>
      </c>
      <c r="L83" s="86"/>
      <c r="M83" s="135">
        <v>0</v>
      </c>
      <c r="N83" s="135">
        <v>0</v>
      </c>
      <c r="O83" s="135">
        <v>0</v>
      </c>
      <c r="P83" s="135">
        <v>0</v>
      </c>
      <c r="Q83" s="135">
        <v>0</v>
      </c>
      <c r="R83" s="86"/>
      <c r="S83" s="135">
        <f t="shared" si="23"/>
        <v>0</v>
      </c>
      <c r="T83" s="135">
        <f t="shared" si="23"/>
        <v>0</v>
      </c>
      <c r="U83" s="135">
        <f t="shared" si="23"/>
        <v>0</v>
      </c>
      <c r="V83" s="135">
        <f t="shared" si="23"/>
        <v>0</v>
      </c>
      <c r="W83" s="135">
        <f t="shared" si="23"/>
        <v>0</v>
      </c>
      <c r="Y83" s="190"/>
      <c r="Z83" s="191"/>
      <c r="AA83" s="191"/>
      <c r="AB83" s="191"/>
      <c r="AC83" s="192"/>
    </row>
    <row r="84" spans="1:29" ht="19.5" customHeight="1">
      <c r="A84" s="136"/>
      <c r="B84" s="20">
        <f t="shared" si="24"/>
        <v>53</v>
      </c>
      <c r="D84" s="137" t="s">
        <v>93</v>
      </c>
      <c r="E84" s="112" t="s">
        <v>94</v>
      </c>
      <c r="F84" s="112" t="str">
        <f t="shared" si="25"/>
        <v>NOMINAL</v>
      </c>
      <c r="G84" s="138">
        <f t="shared" si="22"/>
        <v>0.24913250537799264</v>
      </c>
      <c r="H84" s="138">
        <v>0</v>
      </c>
      <c r="I84" s="138">
        <v>0</v>
      </c>
      <c r="J84" s="138">
        <v>0</v>
      </c>
      <c r="K84" s="138">
        <v>0</v>
      </c>
      <c r="L84" s="86"/>
      <c r="M84" s="138">
        <v>0.24913250537799264</v>
      </c>
      <c r="N84" s="138">
        <v>0</v>
      </c>
      <c r="O84" s="138">
        <v>0</v>
      </c>
      <c r="P84" s="138">
        <v>0</v>
      </c>
      <c r="Q84" s="138">
        <v>0</v>
      </c>
      <c r="R84" s="86"/>
      <c r="S84" s="138">
        <f t="shared" si="23"/>
        <v>0</v>
      </c>
      <c r="T84" s="138">
        <f t="shared" si="23"/>
        <v>0</v>
      </c>
      <c r="U84" s="138">
        <f t="shared" si="23"/>
        <v>0</v>
      </c>
      <c r="V84" s="138">
        <f t="shared" si="23"/>
        <v>0</v>
      </c>
      <c r="W84" s="138">
        <f t="shared" si="23"/>
        <v>0</v>
      </c>
      <c r="Y84" s="190"/>
      <c r="Z84" s="191"/>
      <c r="AA84" s="191"/>
      <c r="AB84" s="191"/>
      <c r="AC84" s="192"/>
    </row>
    <row r="85" spans="1:29" ht="19.5" customHeight="1">
      <c r="A85" s="136"/>
      <c r="B85" s="20">
        <f t="shared" si="24"/>
        <v>54</v>
      </c>
      <c r="D85" s="28" t="s">
        <v>95</v>
      </c>
      <c r="E85" s="29" t="s">
        <v>58</v>
      </c>
      <c r="F85" s="29" t="str">
        <f t="shared" si="25"/>
        <v>NOMINAL</v>
      </c>
      <c r="G85" s="135">
        <f t="shared" si="22"/>
        <v>33.994275889726822</v>
      </c>
      <c r="H85" s="135">
        <f t="shared" si="22"/>
        <v>36.188891743973187</v>
      </c>
      <c r="I85" s="135">
        <f t="shared" si="22"/>
        <v>34.859282986475996</v>
      </c>
      <c r="J85" s="135">
        <v>30.898467574651999</v>
      </c>
      <c r="K85" s="135">
        <v>40.806951330132009</v>
      </c>
      <c r="L85" s="86"/>
      <c r="M85" s="135">
        <v>33.994275889726822</v>
      </c>
      <c r="N85" s="135">
        <v>36.188891743973187</v>
      </c>
      <c r="O85" s="135">
        <v>34.859282986475996</v>
      </c>
      <c r="P85" s="135">
        <v>30.898467574651999</v>
      </c>
      <c r="Q85" s="135">
        <v>40.806951330132009</v>
      </c>
      <c r="R85" s="86"/>
      <c r="S85" s="135">
        <f t="shared" si="23"/>
        <v>0</v>
      </c>
      <c r="T85" s="135">
        <f t="shared" si="23"/>
        <v>0</v>
      </c>
      <c r="U85" s="135">
        <f t="shared" si="23"/>
        <v>0</v>
      </c>
      <c r="V85" s="135">
        <f t="shared" si="23"/>
        <v>0</v>
      </c>
      <c r="W85" s="135">
        <f t="shared" si="23"/>
        <v>0</v>
      </c>
      <c r="Y85" s="190"/>
      <c r="Z85" s="191"/>
      <c r="AA85" s="191"/>
      <c r="AB85" s="191"/>
      <c r="AC85" s="192"/>
    </row>
    <row r="86" spans="1:29" ht="19.5" customHeight="1">
      <c r="A86" s="63"/>
      <c r="B86" s="20">
        <f t="shared" si="24"/>
        <v>55</v>
      </c>
      <c r="D86" s="28" t="s">
        <v>96</v>
      </c>
      <c r="E86" s="29" t="s">
        <v>97</v>
      </c>
      <c r="F86" s="29" t="str">
        <f t="shared" si="25"/>
        <v>NOMINAL</v>
      </c>
      <c r="G86" s="135">
        <f t="shared" si="22"/>
        <v>2.9512832725254152</v>
      </c>
      <c r="H86" s="135">
        <f t="shared" si="22"/>
        <v>3.311638095030534</v>
      </c>
      <c r="I86" s="135">
        <f t="shared" si="22"/>
        <v>2.813997221503191</v>
      </c>
      <c r="J86" s="135">
        <v>3.1293684303563509</v>
      </c>
      <c r="K86" s="135">
        <v>3.3338331873351712</v>
      </c>
      <c r="L86" s="86"/>
      <c r="M86" s="135">
        <v>2.9512832725254152</v>
      </c>
      <c r="N86" s="135">
        <v>3.311638095030534</v>
      </c>
      <c r="O86" s="135">
        <v>2.813997221503191</v>
      </c>
      <c r="P86" s="135">
        <v>3.1293684303563509</v>
      </c>
      <c r="Q86" s="135">
        <v>3.3338331873351712</v>
      </c>
      <c r="R86" s="86"/>
      <c r="S86" s="135">
        <f t="shared" si="23"/>
        <v>0</v>
      </c>
      <c r="T86" s="135">
        <f t="shared" si="23"/>
        <v>0</v>
      </c>
      <c r="U86" s="135">
        <f t="shared" si="23"/>
        <v>0</v>
      </c>
      <c r="V86" s="135">
        <f t="shared" si="23"/>
        <v>0</v>
      </c>
      <c r="W86" s="135">
        <f t="shared" si="23"/>
        <v>0</v>
      </c>
      <c r="Y86" s="190"/>
      <c r="Z86" s="191"/>
      <c r="AA86" s="191"/>
      <c r="AB86" s="191"/>
      <c r="AC86" s="192"/>
    </row>
    <row r="87" spans="1:29" ht="19.5" customHeight="1">
      <c r="A87" s="136"/>
      <c r="B87" s="20">
        <f t="shared" si="24"/>
        <v>56</v>
      </c>
      <c r="D87" s="28" t="s">
        <v>98</v>
      </c>
      <c r="E87" s="29" t="s">
        <v>99</v>
      </c>
      <c r="F87" s="29" t="str">
        <f t="shared" si="25"/>
        <v>NOMINAL</v>
      </c>
      <c r="G87" s="135">
        <f t="shared" si="22"/>
        <v>0</v>
      </c>
      <c r="H87" s="135">
        <f t="shared" si="22"/>
        <v>85.15826642856301</v>
      </c>
      <c r="I87" s="135">
        <f t="shared" si="22"/>
        <v>23.122957425247453</v>
      </c>
      <c r="J87" s="135">
        <v>0.72944040778963803</v>
      </c>
      <c r="K87" s="135">
        <v>0</v>
      </c>
      <c r="L87" s="86"/>
      <c r="M87" s="135">
        <v>0</v>
      </c>
      <c r="N87" s="135">
        <v>85.15826642856301</v>
      </c>
      <c r="O87" s="135">
        <v>23.122957425247453</v>
      </c>
      <c r="P87" s="135">
        <v>0.72944040778963803</v>
      </c>
      <c r="Q87" s="135">
        <v>0</v>
      </c>
      <c r="R87" s="86"/>
      <c r="S87" s="135">
        <f t="shared" si="23"/>
        <v>0</v>
      </c>
      <c r="T87" s="135">
        <f t="shared" si="23"/>
        <v>0</v>
      </c>
      <c r="U87" s="135">
        <f t="shared" si="23"/>
        <v>0</v>
      </c>
      <c r="V87" s="135">
        <f t="shared" si="23"/>
        <v>0</v>
      </c>
      <c r="W87" s="135">
        <f t="shared" si="23"/>
        <v>0</v>
      </c>
      <c r="Y87" s="190"/>
      <c r="Z87" s="191"/>
      <c r="AA87" s="191"/>
      <c r="AB87" s="191"/>
      <c r="AC87" s="192"/>
    </row>
    <row r="88" spans="1:29" ht="19.5" customHeight="1">
      <c r="A88" s="136"/>
      <c r="B88" s="20">
        <f t="shared" si="24"/>
        <v>57</v>
      </c>
      <c r="D88" s="28" t="s">
        <v>100</v>
      </c>
      <c r="E88" s="29" t="s">
        <v>101</v>
      </c>
      <c r="F88" s="29" t="str">
        <f t="shared" si="25"/>
        <v>NOMINAL</v>
      </c>
      <c r="G88" s="135">
        <f t="shared" si="22"/>
        <v>0</v>
      </c>
      <c r="H88" s="135">
        <f t="shared" si="22"/>
        <v>0</v>
      </c>
      <c r="I88" s="135">
        <f t="shared" si="22"/>
        <v>0</v>
      </c>
      <c r="J88" s="135">
        <v>0</v>
      </c>
      <c r="K88" s="135">
        <v>0</v>
      </c>
      <c r="L88" s="86"/>
      <c r="M88" s="135">
        <v>0</v>
      </c>
      <c r="N88" s="135">
        <v>0</v>
      </c>
      <c r="O88" s="135">
        <v>0</v>
      </c>
      <c r="P88" s="135">
        <v>0</v>
      </c>
      <c r="Q88" s="135">
        <v>0</v>
      </c>
      <c r="R88" s="86"/>
      <c r="S88" s="135">
        <f t="shared" si="23"/>
        <v>0</v>
      </c>
      <c r="T88" s="135">
        <f t="shared" si="23"/>
        <v>0</v>
      </c>
      <c r="U88" s="135">
        <f t="shared" si="23"/>
        <v>0</v>
      </c>
      <c r="V88" s="135">
        <f t="shared" si="23"/>
        <v>0</v>
      </c>
      <c r="W88" s="135">
        <f t="shared" si="23"/>
        <v>0</v>
      </c>
      <c r="Y88" s="190"/>
      <c r="Z88" s="191"/>
      <c r="AA88" s="191"/>
      <c r="AB88" s="191"/>
      <c r="AC88" s="192"/>
    </row>
    <row r="89" spans="1:29" ht="25.5" customHeight="1">
      <c r="A89" s="115"/>
      <c r="B89" s="20">
        <f t="shared" si="24"/>
        <v>58</v>
      </c>
      <c r="C89" s="116"/>
      <c r="D89" s="117" t="s">
        <v>163</v>
      </c>
      <c r="E89" s="139" t="s">
        <v>103</v>
      </c>
      <c r="F89" s="98" t="str">
        <f>F88</f>
        <v>NOMINAL</v>
      </c>
      <c r="G89" s="119">
        <f t="shared" si="22"/>
        <v>99.972746512587733</v>
      </c>
      <c r="H89" s="119">
        <f t="shared" si="22"/>
        <v>203.00148944068656</v>
      </c>
      <c r="I89" s="119">
        <f t="shared" si="22"/>
        <v>117.48202109966731</v>
      </c>
      <c r="J89" s="119">
        <f>SUM(J77:J88)</f>
        <v>90.296006628692538</v>
      </c>
      <c r="K89" s="119">
        <f>SUM(K77:K88)</f>
        <v>96.364224610489273</v>
      </c>
      <c r="L89" s="41"/>
      <c r="M89" s="119">
        <v>99.972746512587733</v>
      </c>
      <c r="N89" s="119">
        <v>203.00148944068656</v>
      </c>
      <c r="O89" s="119">
        <v>117.48202109966731</v>
      </c>
      <c r="P89" s="119">
        <v>90.296006628692538</v>
      </c>
      <c r="Q89" s="119">
        <v>96.364224610489273</v>
      </c>
      <c r="R89" s="41"/>
      <c r="S89" s="119">
        <f t="shared" si="23"/>
        <v>0</v>
      </c>
      <c r="T89" s="119">
        <f t="shared" si="23"/>
        <v>0</v>
      </c>
      <c r="U89" s="119">
        <f t="shared" si="23"/>
        <v>0</v>
      </c>
      <c r="V89" s="119">
        <f t="shared" si="23"/>
        <v>0</v>
      </c>
      <c r="W89" s="119">
        <f t="shared" si="23"/>
        <v>0</v>
      </c>
      <c r="Y89" s="190"/>
      <c r="Z89" s="191"/>
      <c r="AA89" s="191"/>
      <c r="AB89" s="191"/>
      <c r="AC89" s="192"/>
    </row>
    <row r="90" spans="1:29" s="85" customFormat="1" ht="19.5" customHeight="1">
      <c r="A90" s="4"/>
      <c r="B90" s="6"/>
      <c r="C90" s="7"/>
      <c r="D90" s="8"/>
      <c r="E90" s="4"/>
      <c r="F90" s="4"/>
      <c r="L90" s="86"/>
      <c r="R90" s="86"/>
      <c r="X90" s="5"/>
      <c r="Y90" s="140"/>
      <c r="Z90" s="140"/>
      <c r="AA90" s="140"/>
      <c r="AB90" s="140"/>
      <c r="AC90" s="140"/>
    </row>
    <row r="91" spans="1:29" ht="31.5" customHeight="1">
      <c r="A91" s="32"/>
      <c r="B91" s="32"/>
      <c r="C91" s="33"/>
      <c r="D91" s="186" t="s">
        <v>104</v>
      </c>
      <c r="E91" s="207"/>
      <c r="F91" s="131"/>
      <c r="G91" s="132"/>
      <c r="H91" s="133"/>
      <c r="I91" s="133"/>
      <c r="J91" s="133"/>
      <c r="K91" s="134"/>
      <c r="L91" s="86"/>
      <c r="M91" s="132"/>
      <c r="N91" s="133"/>
      <c r="O91" s="133"/>
      <c r="P91" s="133"/>
      <c r="Q91" s="134"/>
      <c r="R91" s="86"/>
      <c r="S91" s="132"/>
      <c r="T91" s="133"/>
      <c r="U91" s="133"/>
      <c r="V91" s="133"/>
      <c r="W91" s="134"/>
      <c r="Y91" s="85"/>
      <c r="Z91" s="85"/>
      <c r="AA91" s="85"/>
      <c r="AB91" s="85"/>
      <c r="AC91" s="85"/>
    </row>
    <row r="92" spans="1:29" ht="19.5" customHeight="1"/>
    <row r="93" spans="1:29" ht="19.5" customHeight="1">
      <c r="A93" s="72"/>
      <c r="B93" s="20">
        <f>B89+1</f>
        <v>59</v>
      </c>
      <c r="C93" s="73"/>
      <c r="D93" s="28" t="s">
        <v>105</v>
      </c>
      <c r="E93" s="75" t="s">
        <v>36</v>
      </c>
      <c r="F93" s="141"/>
      <c r="G93" s="142">
        <f t="shared" ref="G93:I96" si="26">M93</f>
        <v>1.0525261314284649</v>
      </c>
      <c r="H93" s="142">
        <f t="shared" si="26"/>
        <v>1.118876650760557</v>
      </c>
      <c r="I93" s="142">
        <f t="shared" si="26"/>
        <v>1.2411966917132644</v>
      </c>
      <c r="J93" s="142">
        <f>J24</f>
        <v>1.2919142050524253</v>
      </c>
      <c r="K93" s="142">
        <f>K24</f>
        <v>1.3140081991417569</v>
      </c>
      <c r="M93" s="142">
        <v>1.0525261314284649</v>
      </c>
      <c r="N93" s="142">
        <v>1.118876650760557</v>
      </c>
      <c r="O93" s="142">
        <v>1.2411966917132644</v>
      </c>
      <c r="P93" s="142">
        <v>1.2919142050524253</v>
      </c>
      <c r="Q93" s="142">
        <v>1.3140081991417569</v>
      </c>
      <c r="S93" s="142">
        <f t="shared" ref="S93:W96" si="27">G93-M93</f>
        <v>0</v>
      </c>
      <c r="T93" s="142">
        <f t="shared" si="27"/>
        <v>0</v>
      </c>
      <c r="U93" s="142">
        <f t="shared" si="27"/>
        <v>0</v>
      </c>
      <c r="V93" s="142">
        <f t="shared" si="27"/>
        <v>0</v>
      </c>
      <c r="W93" s="142">
        <f t="shared" si="27"/>
        <v>0</v>
      </c>
      <c r="Y93" s="190"/>
      <c r="Z93" s="191"/>
      <c r="AA93" s="191"/>
      <c r="AB93" s="191"/>
      <c r="AC93" s="192"/>
    </row>
    <row r="94" spans="1:29" ht="19.5" customHeight="1">
      <c r="A94" s="72"/>
      <c r="B94" s="20">
        <f>B93+1</f>
        <v>60</v>
      </c>
      <c r="C94" s="73"/>
      <c r="D94" s="28" t="s">
        <v>106</v>
      </c>
      <c r="E94" s="141"/>
      <c r="F94" s="141"/>
      <c r="G94" s="143">
        <f t="shared" si="26"/>
        <v>1.2633376478261574E-2</v>
      </c>
      <c r="H94" s="143">
        <f t="shared" si="26"/>
        <v>4.1433906219400907E-2</v>
      </c>
      <c r="I94" s="142">
        <f t="shared" si="26"/>
        <v>5.1977404294029306E-2</v>
      </c>
      <c r="J94" s="143">
        <v>3.0473960302030534E-2</v>
      </c>
      <c r="K94" s="143">
        <v>1.7101750257816128E-2</v>
      </c>
      <c r="M94" s="143">
        <v>1.2633376478261574E-2</v>
      </c>
      <c r="N94" s="143">
        <v>4.1433906219400907E-2</v>
      </c>
      <c r="O94" s="143">
        <v>5.1977404294029306E-2</v>
      </c>
      <c r="P94" s="143">
        <v>3.0473960302030534E-2</v>
      </c>
      <c r="Q94" s="143">
        <v>1.7101750257816128E-2</v>
      </c>
      <c r="S94" s="145">
        <f t="shared" si="27"/>
        <v>0</v>
      </c>
      <c r="T94" s="145">
        <f t="shared" si="27"/>
        <v>0</v>
      </c>
      <c r="U94" s="145">
        <f t="shared" si="27"/>
        <v>0</v>
      </c>
      <c r="V94" s="145">
        <f t="shared" si="27"/>
        <v>0</v>
      </c>
      <c r="W94" s="145">
        <f t="shared" si="27"/>
        <v>0</v>
      </c>
      <c r="Y94" s="190"/>
      <c r="Z94" s="191"/>
      <c r="AA94" s="191"/>
      <c r="AB94" s="191"/>
      <c r="AC94" s="192"/>
    </row>
    <row r="95" spans="1:29" ht="19.5" customHeight="1">
      <c r="A95" s="72"/>
      <c r="B95" s="20">
        <f>B94+1</f>
        <v>61</v>
      </c>
      <c r="C95" s="73"/>
      <c r="D95" s="28" t="s">
        <v>107</v>
      </c>
      <c r="E95" s="141"/>
      <c r="F95" s="141"/>
      <c r="G95" s="143">
        <f t="shared" si="26"/>
        <v>4.3123340303564239E-2</v>
      </c>
      <c r="H95" s="143">
        <f t="shared" si="26"/>
        <v>8.7741270075143651E-2</v>
      </c>
      <c r="I95" s="142">
        <f t="shared" si="26"/>
        <v>5.1977404294029306E-2</v>
      </c>
      <c r="J95" s="143">
        <f>J94</f>
        <v>3.0473960302030534E-2</v>
      </c>
      <c r="K95" s="143">
        <f>K94</f>
        <v>1.7101750257816128E-2</v>
      </c>
      <c r="M95" s="143">
        <v>4.3123340303564239E-2</v>
      </c>
      <c r="N95" s="143">
        <v>8.7741270075143651E-2</v>
      </c>
      <c r="O95" s="143">
        <v>5.1977404294029306E-2</v>
      </c>
      <c r="P95" s="143">
        <v>3.0473960302030534E-2</v>
      </c>
      <c r="Q95" s="143">
        <v>1.7101750257816128E-2</v>
      </c>
      <c r="S95" s="145">
        <f t="shared" si="27"/>
        <v>0</v>
      </c>
      <c r="T95" s="145">
        <f t="shared" si="27"/>
        <v>0</v>
      </c>
      <c r="U95" s="145">
        <f t="shared" si="27"/>
        <v>0</v>
      </c>
      <c r="V95" s="145">
        <f t="shared" si="27"/>
        <v>0</v>
      </c>
      <c r="W95" s="145">
        <f t="shared" si="27"/>
        <v>0</v>
      </c>
      <c r="Y95" s="190"/>
      <c r="Z95" s="191"/>
      <c r="AA95" s="191"/>
      <c r="AB95" s="191"/>
      <c r="AC95" s="192"/>
    </row>
    <row r="96" spans="1:29" ht="19.5" customHeight="1">
      <c r="A96" s="72"/>
      <c r="B96" s="20">
        <f>B95+1</f>
        <v>62</v>
      </c>
      <c r="C96" s="73"/>
      <c r="D96" s="28" t="s">
        <v>108</v>
      </c>
      <c r="E96" s="141"/>
      <c r="F96" s="141"/>
      <c r="G96" s="143">
        <f t="shared" si="26"/>
        <v>3.0489963825302665E-2</v>
      </c>
      <c r="H96" s="143">
        <f t="shared" si="26"/>
        <v>8.7741270075143651E-2</v>
      </c>
      <c r="I96" s="142">
        <f t="shared" si="26"/>
        <v>5.1977404294029306E-2</v>
      </c>
      <c r="J96" s="143">
        <f>J95</f>
        <v>3.0473960302030534E-2</v>
      </c>
      <c r="K96" s="143">
        <f>K95</f>
        <v>1.7101750257816128E-2</v>
      </c>
      <c r="M96" s="143">
        <v>3.0489963825302665E-2</v>
      </c>
      <c r="N96" s="143">
        <v>8.7741270075143651E-2</v>
      </c>
      <c r="O96" s="143">
        <v>5.1977404294029306E-2</v>
      </c>
      <c r="P96" s="143">
        <v>3.0473960302030534E-2</v>
      </c>
      <c r="Q96" s="143">
        <v>1.7101750257816128E-2</v>
      </c>
      <c r="S96" s="145">
        <f t="shared" si="27"/>
        <v>0</v>
      </c>
      <c r="T96" s="145">
        <f t="shared" si="27"/>
        <v>0</v>
      </c>
      <c r="U96" s="145">
        <f t="shared" si="27"/>
        <v>0</v>
      </c>
      <c r="V96" s="145">
        <f t="shared" si="27"/>
        <v>0</v>
      </c>
      <c r="W96" s="145">
        <f t="shared" si="27"/>
        <v>0</v>
      </c>
      <c r="Y96" s="190"/>
      <c r="Z96" s="191"/>
      <c r="AA96" s="191"/>
      <c r="AB96" s="191"/>
      <c r="AC96" s="192"/>
    </row>
    <row r="97" spans="1:30" ht="19.5" customHeight="1">
      <c r="L97" s="4"/>
      <c r="M97" s="4"/>
      <c r="N97" s="4"/>
      <c r="O97" s="4"/>
      <c r="P97" s="4"/>
      <c r="Q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 spans="1:30" ht="31.5" customHeight="1">
      <c r="A98" s="32"/>
      <c r="B98" s="32"/>
      <c r="C98" s="33"/>
      <c r="D98" s="186" t="s">
        <v>109</v>
      </c>
      <c r="E98" s="207"/>
      <c r="F98" s="131"/>
      <c r="G98" s="132"/>
      <c r="H98" s="146"/>
      <c r="I98" s="146"/>
      <c r="J98" s="133"/>
      <c r="K98" s="134"/>
      <c r="L98" s="86"/>
      <c r="M98" s="132"/>
      <c r="N98" s="133"/>
      <c r="O98" s="133"/>
      <c r="P98" s="133"/>
      <c r="Q98" s="134"/>
      <c r="R98" s="86"/>
      <c r="S98" s="132"/>
      <c r="T98" s="133"/>
      <c r="U98" s="133"/>
      <c r="V98" s="133"/>
      <c r="W98" s="134"/>
    </row>
    <row r="100" spans="1:30" ht="20.25" customHeight="1">
      <c r="B100" s="20">
        <f>SUM(B96)+1</f>
        <v>63</v>
      </c>
      <c r="D100" s="147" t="s">
        <v>93</v>
      </c>
      <c r="E100" s="147"/>
      <c r="F100" s="148"/>
      <c r="G100" s="148"/>
      <c r="H100" s="148"/>
      <c r="I100" s="148"/>
      <c r="J100" s="148"/>
      <c r="K100" s="148"/>
      <c r="M100" s="148"/>
      <c r="N100" s="148"/>
      <c r="O100" s="148"/>
      <c r="P100" s="148"/>
      <c r="Q100" s="148"/>
      <c r="S100" s="148"/>
      <c r="T100" s="148"/>
      <c r="U100" s="148"/>
      <c r="V100" s="148"/>
      <c r="W100" s="148"/>
    </row>
    <row r="101" spans="1:30" ht="20.25" customHeight="1">
      <c r="B101" s="20">
        <f>SUM(B100)+1</f>
        <v>64</v>
      </c>
      <c r="D101" s="147" t="s">
        <v>110</v>
      </c>
      <c r="E101" s="147"/>
      <c r="F101" s="148"/>
      <c r="G101" s="148"/>
      <c r="H101" s="148"/>
      <c r="I101" s="148"/>
      <c r="J101" s="148"/>
      <c r="K101" s="148"/>
      <c r="M101" s="148"/>
      <c r="N101" s="148"/>
      <c r="O101" s="148"/>
      <c r="P101" s="148"/>
      <c r="Q101" s="148"/>
      <c r="S101" s="148"/>
      <c r="T101" s="148"/>
      <c r="U101" s="148"/>
      <c r="V101" s="148"/>
      <c r="W101" s="148"/>
    </row>
    <row r="102" spans="1:30" ht="20.25" customHeight="1">
      <c r="B102" s="20">
        <f>SUM(B101)+1</f>
        <v>65</v>
      </c>
      <c r="D102" s="147" t="s">
        <v>111</v>
      </c>
      <c r="E102" s="147"/>
      <c r="F102" s="148"/>
      <c r="G102" s="148"/>
      <c r="H102" s="148"/>
      <c r="I102" s="148"/>
      <c r="J102" s="148"/>
      <c r="K102" s="148"/>
      <c r="M102" s="148"/>
      <c r="N102" s="148"/>
      <c r="O102" s="148"/>
      <c r="P102" s="148"/>
      <c r="Q102" s="148"/>
      <c r="S102" s="148"/>
      <c r="T102" s="148"/>
      <c r="U102" s="148"/>
      <c r="V102" s="148"/>
      <c r="W102" s="148"/>
    </row>
    <row r="103" spans="1:30" ht="20.25" customHeight="1">
      <c r="B103" s="20">
        <f>SUM(B102)+1</f>
        <v>66</v>
      </c>
      <c r="D103" s="147" t="s">
        <v>112</v>
      </c>
      <c r="E103" s="147"/>
      <c r="F103" s="148"/>
      <c r="G103" s="148"/>
      <c r="H103" s="148"/>
      <c r="I103" s="148"/>
      <c r="J103" s="148"/>
      <c r="K103" s="148"/>
      <c r="M103" s="148"/>
      <c r="N103" s="148"/>
      <c r="O103" s="148"/>
      <c r="P103" s="148"/>
      <c r="Q103" s="148"/>
      <c r="S103" s="148"/>
      <c r="T103" s="148"/>
      <c r="U103" s="148"/>
      <c r="V103" s="148"/>
      <c r="W103" s="148"/>
    </row>
    <row r="104" spans="1:30" ht="20.25" customHeight="1"/>
    <row r="105" spans="1:30" ht="30" customHeight="1">
      <c r="D105" s="186" t="s">
        <v>113</v>
      </c>
      <c r="E105" s="207"/>
      <c r="F105" s="131"/>
      <c r="G105" s="149" t="s">
        <v>114</v>
      </c>
      <c r="H105" s="150" t="s">
        <v>114</v>
      </c>
      <c r="I105" s="150" t="s">
        <v>114</v>
      </c>
      <c r="J105" s="150" t="s">
        <v>115</v>
      </c>
      <c r="K105" s="151"/>
      <c r="L105" s="86"/>
      <c r="M105" s="149" t="s">
        <v>114</v>
      </c>
      <c r="N105" s="150" t="s">
        <v>114</v>
      </c>
      <c r="O105" s="150" t="s">
        <v>114</v>
      </c>
      <c r="P105" s="150" t="s">
        <v>115</v>
      </c>
      <c r="Q105" s="151"/>
      <c r="R105" s="86"/>
      <c r="S105" s="149" t="s">
        <v>114</v>
      </c>
      <c r="T105" s="150" t="s">
        <v>114</v>
      </c>
      <c r="U105" s="150" t="s">
        <v>115</v>
      </c>
      <c r="V105" s="150"/>
      <c r="W105" s="151"/>
      <c r="X105" s="152"/>
    </row>
    <row r="107" spans="1:30" ht="19.5" customHeight="1">
      <c r="D107" s="186" t="s">
        <v>116</v>
      </c>
      <c r="E107" s="207"/>
      <c r="F107" s="131"/>
      <c r="G107" s="132"/>
      <c r="H107" s="133"/>
      <c r="I107" s="133"/>
      <c r="J107" s="133"/>
      <c r="K107" s="134"/>
      <c r="L107" s="153"/>
      <c r="M107" s="132"/>
      <c r="N107" s="133"/>
      <c r="O107" s="133"/>
      <c r="P107" s="133"/>
      <c r="Q107" s="134"/>
      <c r="R107" s="153"/>
      <c r="S107" s="132"/>
      <c r="T107" s="133"/>
      <c r="U107" s="133"/>
      <c r="V107" s="133"/>
      <c r="W107" s="134"/>
    </row>
    <row r="109" spans="1:30" ht="19.5" customHeight="1">
      <c r="A109" s="72"/>
      <c r="B109" s="20">
        <f>SUM(B103)+1</f>
        <v>67</v>
      </c>
      <c r="C109" s="73"/>
      <c r="D109" s="117" t="s">
        <v>117</v>
      </c>
      <c r="E109" s="29" t="s">
        <v>118</v>
      </c>
      <c r="F109" s="29" t="s">
        <v>119</v>
      </c>
      <c r="G109" s="142">
        <f t="shared" ref="G109:I114" si="28">M109</f>
        <v>3.3099999999999997E-2</v>
      </c>
      <c r="H109" s="142">
        <f t="shared" si="28"/>
        <v>3.9199999999999999E-2</v>
      </c>
      <c r="I109" s="142">
        <f t="shared" si="28"/>
        <v>3.7100000000000001E-2</v>
      </c>
      <c r="J109" s="142">
        <v>4.2700000000000002E-2</v>
      </c>
      <c r="K109" s="144"/>
      <c r="M109" s="154">
        <v>3.3099999999999997E-2</v>
      </c>
      <c r="N109" s="154">
        <v>3.9199999999999999E-2</v>
      </c>
      <c r="O109" s="154">
        <v>3.7100000000000001E-2</v>
      </c>
      <c r="P109" s="142">
        <v>4.2700000000000002E-2</v>
      </c>
      <c r="Q109" s="142"/>
      <c r="S109" s="155"/>
      <c r="T109" s="155"/>
      <c r="U109" s="155"/>
      <c r="V109" s="156">
        <f t="shared" ref="V109:V114" si="29">IFERROR(J109-P109,"-")</f>
        <v>0</v>
      </c>
      <c r="W109" s="156">
        <f t="shared" ref="W109:W114" si="30">K109-Q109</f>
        <v>0</v>
      </c>
      <c r="X109" s="157"/>
      <c r="Y109" s="193"/>
      <c r="Z109" s="194"/>
      <c r="AA109" s="194"/>
      <c r="AB109" s="194"/>
      <c r="AC109" s="195"/>
    </row>
    <row r="110" spans="1:30" ht="19.5" customHeight="1">
      <c r="A110" s="72"/>
      <c r="B110" s="20">
        <f t="shared" ref="B110:B119" si="31">SUM(B109)+1</f>
        <v>68</v>
      </c>
      <c r="C110" s="73"/>
      <c r="D110" s="28"/>
      <c r="E110" s="29" t="s">
        <v>120</v>
      </c>
      <c r="F110" s="29" t="s">
        <v>119</v>
      </c>
      <c r="G110" s="142">
        <f t="shared" si="28"/>
        <v>2.9399999999999999E-2</v>
      </c>
      <c r="H110" s="142">
        <f t="shared" si="28"/>
        <v>3.49E-2</v>
      </c>
      <c r="I110" s="142">
        <f t="shared" si="28"/>
        <v>3.3099999999999997E-2</v>
      </c>
      <c r="J110" s="142">
        <v>3.8100000000000002E-2</v>
      </c>
      <c r="K110" s="144"/>
      <c r="M110" s="154">
        <v>2.9399999999999999E-2</v>
      </c>
      <c r="N110" s="154">
        <v>3.49E-2</v>
      </c>
      <c r="O110" s="154">
        <v>3.3099999999999997E-2</v>
      </c>
      <c r="P110" s="142">
        <v>3.8100000000000002E-2</v>
      </c>
      <c r="Q110" s="142"/>
      <c r="S110" s="155"/>
      <c r="T110" s="155"/>
      <c r="U110" s="155"/>
      <c r="V110" s="156">
        <f t="shared" si="29"/>
        <v>0</v>
      </c>
      <c r="W110" s="156">
        <f t="shared" si="30"/>
        <v>0</v>
      </c>
      <c r="X110" s="157"/>
      <c r="Y110" s="212"/>
      <c r="Z110" s="213"/>
      <c r="AA110" s="213"/>
      <c r="AB110" s="213"/>
      <c r="AC110" s="214"/>
    </row>
    <row r="111" spans="1:30" ht="19.5" customHeight="1">
      <c r="A111" s="72"/>
      <c r="B111" s="20">
        <f t="shared" si="31"/>
        <v>69</v>
      </c>
      <c r="C111" s="73"/>
      <c r="D111" s="28"/>
      <c r="E111" s="29" t="s">
        <v>121</v>
      </c>
      <c r="F111" s="29" t="s">
        <v>122</v>
      </c>
      <c r="G111" s="142" t="str">
        <f t="shared" si="28"/>
        <v>0.1915 x</v>
      </c>
      <c r="H111" s="142" t="str">
        <f t="shared" si="28"/>
        <v>0.2271 x</v>
      </c>
      <c r="I111" s="142" t="str">
        <f t="shared" si="28"/>
        <v>0.2152 x</v>
      </c>
      <c r="J111" s="142" t="s">
        <v>218</v>
      </c>
      <c r="K111" s="144"/>
      <c r="M111" s="154" t="s">
        <v>164</v>
      </c>
      <c r="N111" s="154" t="s">
        <v>165</v>
      </c>
      <c r="O111" s="154" t="s">
        <v>166</v>
      </c>
      <c r="P111" s="143" t="s">
        <v>167</v>
      </c>
      <c r="Q111" s="143"/>
      <c r="S111" s="155"/>
      <c r="T111" s="155"/>
      <c r="U111" s="155"/>
      <c r="V111" s="156" t="str">
        <f t="shared" si="29"/>
        <v>-</v>
      </c>
      <c r="W111" s="156">
        <f t="shared" si="30"/>
        <v>0</v>
      </c>
      <c r="X111" s="157"/>
      <c r="Y111" s="212"/>
      <c r="Z111" s="213"/>
      <c r="AA111" s="213"/>
      <c r="AB111" s="213"/>
      <c r="AC111" s="214"/>
    </row>
    <row r="112" spans="1:30" ht="19.5" customHeight="1">
      <c r="A112" s="72"/>
      <c r="B112" s="20">
        <f t="shared" si="31"/>
        <v>70</v>
      </c>
      <c r="C112" s="73"/>
      <c r="D112" s="28"/>
      <c r="E112" s="29"/>
      <c r="F112" s="29" t="s">
        <v>127</v>
      </c>
      <c r="G112" s="142" t="str">
        <f t="shared" si="28"/>
        <v>SOQ ^ -0.2147</v>
      </c>
      <c r="H112" s="143" t="str">
        <f t="shared" si="28"/>
        <v>SOQ ^ -0.2147</v>
      </c>
      <c r="I112" s="143" t="str">
        <f t="shared" si="28"/>
        <v>SOQ ^ -0.2147</v>
      </c>
      <c r="J112" s="143" t="s">
        <v>168</v>
      </c>
      <c r="K112" s="144"/>
      <c r="M112" s="154" t="s">
        <v>168</v>
      </c>
      <c r="N112" s="154" t="s">
        <v>168</v>
      </c>
      <c r="O112" s="154" t="s">
        <v>168</v>
      </c>
      <c r="P112" s="143" t="s">
        <v>168</v>
      </c>
      <c r="Q112" s="143"/>
      <c r="S112" s="155"/>
      <c r="T112" s="155"/>
      <c r="U112" s="155"/>
      <c r="V112" s="156" t="str">
        <f t="shared" si="29"/>
        <v>-</v>
      </c>
      <c r="W112" s="156">
        <f t="shared" si="30"/>
        <v>0</v>
      </c>
      <c r="X112" s="157"/>
      <c r="Y112" s="212"/>
      <c r="Z112" s="213"/>
      <c r="AA112" s="213"/>
      <c r="AB112" s="213"/>
      <c r="AC112" s="214"/>
    </row>
    <row r="113" spans="1:29" ht="19.5" customHeight="1">
      <c r="A113" s="72"/>
      <c r="B113" s="20">
        <f>SUM(B111)+1</f>
        <v>70</v>
      </c>
      <c r="C113" s="73"/>
      <c r="D113" s="28"/>
      <c r="E113" s="158"/>
      <c r="F113" s="159" t="s">
        <v>129</v>
      </c>
      <c r="G113" s="142">
        <f t="shared" si="28"/>
        <v>2.8E-3</v>
      </c>
      <c r="H113" s="142">
        <f t="shared" si="28"/>
        <v>3.3E-3</v>
      </c>
      <c r="I113" s="142">
        <f t="shared" si="28"/>
        <v>3.0999999999999999E-3</v>
      </c>
      <c r="J113" s="142">
        <v>3.5999999999999999E-3</v>
      </c>
      <c r="K113" s="144"/>
      <c r="M113" s="154">
        <v>2.8E-3</v>
      </c>
      <c r="N113" s="154">
        <v>3.3E-3</v>
      </c>
      <c r="O113" s="154">
        <v>3.0999999999999999E-3</v>
      </c>
      <c r="P113" s="142">
        <v>3.5999999999999999E-3</v>
      </c>
      <c r="Q113" s="143"/>
      <c r="S113" s="155"/>
      <c r="T113" s="155"/>
      <c r="U113" s="155"/>
      <c r="V113" s="156">
        <f t="shared" si="29"/>
        <v>0</v>
      </c>
      <c r="W113" s="156">
        <f>K113-Q113</f>
        <v>0</v>
      </c>
      <c r="X113" s="157"/>
      <c r="Y113" s="212"/>
      <c r="Z113" s="213"/>
      <c r="AA113" s="213"/>
      <c r="AB113" s="213"/>
      <c r="AC113" s="214"/>
    </row>
    <row r="114" spans="1:29" ht="19.5" customHeight="1">
      <c r="A114" s="72"/>
      <c r="B114" s="20">
        <f>SUM(B112)+1</f>
        <v>71</v>
      </c>
      <c r="C114" s="73"/>
      <c r="D114" s="28"/>
      <c r="E114" s="158"/>
      <c r="F114" s="159" t="s">
        <v>210</v>
      </c>
      <c r="G114" s="160">
        <f t="shared" si="28"/>
        <v>352256939</v>
      </c>
      <c r="H114" s="160">
        <f t="shared" si="28"/>
        <v>362576846</v>
      </c>
      <c r="I114" s="160">
        <f t="shared" si="28"/>
        <v>377566818</v>
      </c>
      <c r="J114" s="160">
        <v>364315222</v>
      </c>
      <c r="K114" s="144"/>
      <c r="M114" s="161">
        <v>352256939</v>
      </c>
      <c r="N114" s="161">
        <v>362576846</v>
      </c>
      <c r="O114" s="161">
        <v>377566818</v>
      </c>
      <c r="P114" s="160">
        <v>362948806</v>
      </c>
      <c r="Q114" s="143"/>
      <c r="S114" s="155"/>
      <c r="T114" s="155"/>
      <c r="U114" s="155"/>
      <c r="V114" s="162">
        <f t="shared" si="29"/>
        <v>1366416</v>
      </c>
      <c r="W114" s="156">
        <f t="shared" si="30"/>
        <v>0</v>
      </c>
      <c r="X114" s="157"/>
      <c r="Y114" s="196"/>
      <c r="Z114" s="197"/>
      <c r="AA114" s="197"/>
      <c r="AB114" s="197"/>
      <c r="AC114" s="198"/>
    </row>
    <row r="115" spans="1:29">
      <c r="B115" s="47"/>
      <c r="K115" s="163"/>
      <c r="M115" s="4"/>
      <c r="N115" s="4"/>
      <c r="O115" s="4"/>
      <c r="S115" s="164"/>
      <c r="T115" s="164"/>
      <c r="U115" s="164"/>
      <c r="V115" s="164"/>
      <c r="W115" s="164"/>
      <c r="X115" s="157"/>
    </row>
    <row r="116" spans="1:29" ht="19.5" customHeight="1">
      <c r="A116" s="72"/>
      <c r="B116" s="20">
        <f>SUM(B114)+1</f>
        <v>72</v>
      </c>
      <c r="C116" s="73"/>
      <c r="D116" s="117" t="s">
        <v>130</v>
      </c>
      <c r="E116" s="29" t="s">
        <v>118</v>
      </c>
      <c r="F116" s="29" t="s">
        <v>131</v>
      </c>
      <c r="G116" s="142">
        <f t="shared" ref="G116:I121" si="32">M116</f>
        <v>0.20930000000000001</v>
      </c>
      <c r="H116" s="142">
        <f t="shared" si="32"/>
        <v>0.24879999999999999</v>
      </c>
      <c r="I116" s="142">
        <f t="shared" si="32"/>
        <v>0.23230000000000001</v>
      </c>
      <c r="J116" s="142">
        <v>0.27150000000000002</v>
      </c>
      <c r="K116" s="144"/>
      <c r="M116" s="154">
        <v>0.20930000000000001</v>
      </c>
      <c r="N116" s="154">
        <v>0.24879999999999999</v>
      </c>
      <c r="O116" s="154">
        <v>0.23230000000000001</v>
      </c>
      <c r="P116" s="142">
        <v>0.26850000000000002</v>
      </c>
      <c r="Q116" s="142"/>
      <c r="S116" s="155"/>
      <c r="T116" s="155"/>
      <c r="U116" s="155"/>
      <c r="V116" s="156">
        <f t="shared" ref="V116:V121" si="33">IFERROR(J116-P116,"-")</f>
        <v>3.0000000000000027E-3</v>
      </c>
      <c r="W116" s="156">
        <f t="shared" ref="W116:W121" si="34">K116-Q116</f>
        <v>0</v>
      </c>
      <c r="X116" s="157"/>
      <c r="Y116" s="193"/>
      <c r="Z116" s="194"/>
      <c r="AA116" s="194"/>
      <c r="AB116" s="194"/>
      <c r="AC116" s="195"/>
    </row>
    <row r="117" spans="1:29" ht="19.5" customHeight="1">
      <c r="A117" s="72"/>
      <c r="B117" s="20">
        <f t="shared" si="31"/>
        <v>73</v>
      </c>
      <c r="C117" s="73"/>
      <c r="D117" s="28"/>
      <c r="E117" s="29" t="s">
        <v>120</v>
      </c>
      <c r="F117" s="29" t="s">
        <v>131</v>
      </c>
      <c r="G117" s="142">
        <f t="shared" si="32"/>
        <v>0.18659999999999999</v>
      </c>
      <c r="H117" s="142">
        <f t="shared" si="32"/>
        <v>0.22189999999999999</v>
      </c>
      <c r="I117" s="142">
        <f t="shared" si="32"/>
        <v>0.2072</v>
      </c>
      <c r="J117" s="142">
        <v>0.2422</v>
      </c>
      <c r="K117" s="144"/>
      <c r="M117" s="154">
        <v>0.18659999999999999</v>
      </c>
      <c r="N117" s="154">
        <v>0.22189999999999999</v>
      </c>
      <c r="O117" s="154">
        <v>0.2072</v>
      </c>
      <c r="P117" s="142">
        <v>0.23949999999999999</v>
      </c>
      <c r="Q117" s="143"/>
      <c r="S117" s="155"/>
      <c r="T117" s="155"/>
      <c r="U117" s="155"/>
      <c r="V117" s="156">
        <f t="shared" si="33"/>
        <v>2.7000000000000079E-3</v>
      </c>
      <c r="W117" s="156">
        <f t="shared" si="34"/>
        <v>0</v>
      </c>
      <c r="X117" s="157"/>
      <c r="Y117" s="212"/>
      <c r="Z117" s="213"/>
      <c r="AA117" s="213"/>
      <c r="AB117" s="213"/>
      <c r="AC117" s="214"/>
    </row>
    <row r="118" spans="1:29" ht="19.5" customHeight="1">
      <c r="A118" s="72"/>
      <c r="B118" s="20">
        <f t="shared" si="31"/>
        <v>74</v>
      </c>
      <c r="C118" s="73"/>
      <c r="D118" s="28"/>
      <c r="E118" s="29" t="s">
        <v>121</v>
      </c>
      <c r="F118" s="29" t="s">
        <v>122</v>
      </c>
      <c r="G118" s="142" t="str">
        <f t="shared" si="32"/>
        <v>1.1928 x</v>
      </c>
      <c r="H118" s="142" t="str">
        <f t="shared" si="32"/>
        <v>1.4182 x</v>
      </c>
      <c r="I118" s="142" t="str">
        <f t="shared" si="32"/>
        <v>1.3242 x</v>
      </c>
      <c r="J118" s="142" t="s">
        <v>219</v>
      </c>
      <c r="K118" s="144"/>
      <c r="M118" s="154" t="s">
        <v>169</v>
      </c>
      <c r="N118" s="154" t="s">
        <v>170</v>
      </c>
      <c r="O118" s="154" t="s">
        <v>171</v>
      </c>
      <c r="P118" s="143" t="s">
        <v>172</v>
      </c>
      <c r="Q118" s="143"/>
      <c r="S118" s="155"/>
      <c r="T118" s="155"/>
      <c r="U118" s="155"/>
      <c r="V118" s="156" t="str">
        <f t="shared" si="33"/>
        <v>-</v>
      </c>
      <c r="W118" s="156">
        <f t="shared" si="34"/>
        <v>0</v>
      </c>
      <c r="X118" s="157"/>
      <c r="Y118" s="212"/>
      <c r="Z118" s="213"/>
      <c r="AA118" s="213"/>
      <c r="AB118" s="213"/>
      <c r="AC118" s="214"/>
    </row>
    <row r="119" spans="1:29" ht="19.5" customHeight="1">
      <c r="A119" s="72"/>
      <c r="B119" s="20">
        <f t="shared" si="31"/>
        <v>75</v>
      </c>
      <c r="C119" s="73"/>
      <c r="D119" s="28"/>
      <c r="E119" s="29"/>
      <c r="F119" s="29" t="s">
        <v>127</v>
      </c>
      <c r="G119" s="142" t="str">
        <f t="shared" si="32"/>
        <v>SOQ ^ -0.2133</v>
      </c>
      <c r="H119" s="142" t="str">
        <f t="shared" si="32"/>
        <v>SOQ ^ -0.2133</v>
      </c>
      <c r="I119" s="142" t="str">
        <f t="shared" si="32"/>
        <v>SOQ ^ -0.2133</v>
      </c>
      <c r="J119" s="142" t="s">
        <v>173</v>
      </c>
      <c r="K119" s="144"/>
      <c r="M119" s="154" t="s">
        <v>173</v>
      </c>
      <c r="N119" s="154" t="s">
        <v>173</v>
      </c>
      <c r="O119" s="154" t="s">
        <v>173</v>
      </c>
      <c r="P119" s="143" t="s">
        <v>173</v>
      </c>
      <c r="Q119" s="143"/>
      <c r="S119" s="155"/>
      <c r="T119" s="155"/>
      <c r="U119" s="155"/>
      <c r="V119" s="156" t="str">
        <f t="shared" si="33"/>
        <v>-</v>
      </c>
      <c r="W119" s="156">
        <f t="shared" si="34"/>
        <v>0</v>
      </c>
      <c r="X119" s="157"/>
      <c r="Y119" s="212"/>
      <c r="Z119" s="213"/>
      <c r="AA119" s="213"/>
      <c r="AB119" s="213"/>
      <c r="AC119" s="214"/>
    </row>
    <row r="120" spans="1:29" ht="19.5" customHeight="1">
      <c r="A120" s="72"/>
      <c r="B120" s="20">
        <f>SUM(B118)+1</f>
        <v>75</v>
      </c>
      <c r="C120" s="73"/>
      <c r="D120" s="28"/>
      <c r="E120" s="158"/>
      <c r="F120" s="159" t="s">
        <v>129</v>
      </c>
      <c r="G120" s="142">
        <f t="shared" si="32"/>
        <v>2.0500000000000001E-2</v>
      </c>
      <c r="H120" s="142">
        <f t="shared" si="32"/>
        <v>2.4400000000000002E-2</v>
      </c>
      <c r="I120" s="142">
        <f t="shared" si="32"/>
        <v>2.2800000000000001E-2</v>
      </c>
      <c r="J120" s="142">
        <v>2.6599999999999999E-2</v>
      </c>
      <c r="K120" s="144"/>
      <c r="M120" s="154">
        <v>2.0500000000000001E-2</v>
      </c>
      <c r="N120" s="154">
        <v>2.4400000000000002E-2</v>
      </c>
      <c r="O120" s="154">
        <v>2.2800000000000001E-2</v>
      </c>
      <c r="P120" s="142">
        <v>2.63E-2</v>
      </c>
      <c r="Q120" s="142"/>
      <c r="S120" s="155"/>
      <c r="T120" s="155"/>
      <c r="U120" s="155"/>
      <c r="V120" s="156">
        <f t="shared" si="33"/>
        <v>2.9999999999999818E-4</v>
      </c>
      <c r="W120" s="156">
        <f>K120-Q120</f>
        <v>0</v>
      </c>
      <c r="X120" s="157"/>
      <c r="Y120" s="212"/>
      <c r="Z120" s="213"/>
      <c r="AA120" s="213"/>
      <c r="AB120" s="213"/>
      <c r="AC120" s="214"/>
    </row>
    <row r="121" spans="1:29" ht="19.5" customHeight="1">
      <c r="A121" s="72"/>
      <c r="B121" s="20">
        <f>SUM(B119)+1</f>
        <v>76</v>
      </c>
      <c r="C121" s="73"/>
      <c r="D121" s="28"/>
      <c r="E121" s="158"/>
      <c r="F121" s="159" t="str">
        <f>F114</f>
        <v>MINIMUM RATE APPLIES AT SOQ OF (KWH)</v>
      </c>
      <c r="G121" s="160">
        <f t="shared" si="32"/>
        <v>187869956</v>
      </c>
      <c r="H121" s="160">
        <f t="shared" si="32"/>
        <v>186927019</v>
      </c>
      <c r="I121" s="160">
        <f t="shared" si="32"/>
        <v>186264476</v>
      </c>
      <c r="J121" s="160">
        <v>187909378</v>
      </c>
      <c r="K121" s="144"/>
      <c r="M121" s="161">
        <v>187869956</v>
      </c>
      <c r="N121" s="161">
        <v>186927019</v>
      </c>
      <c r="O121" s="161">
        <v>186264476</v>
      </c>
      <c r="P121" s="160">
        <v>187941843</v>
      </c>
      <c r="Q121" s="142"/>
      <c r="S121" s="155"/>
      <c r="T121" s="155"/>
      <c r="U121" s="155"/>
      <c r="V121" s="162">
        <f t="shared" si="33"/>
        <v>-32465</v>
      </c>
      <c r="W121" s="156">
        <f t="shared" si="34"/>
        <v>0</v>
      </c>
      <c r="X121" s="157"/>
      <c r="Y121" s="196"/>
      <c r="Z121" s="197"/>
      <c r="AA121" s="197"/>
      <c r="AB121" s="197"/>
      <c r="AC121" s="198"/>
    </row>
    <row r="122" spans="1:29">
      <c r="M122" s="4"/>
      <c r="N122" s="4"/>
      <c r="O122" s="4"/>
      <c r="X122" s="157"/>
    </row>
    <row r="123" spans="1:29" ht="19.5" customHeight="1">
      <c r="D123" s="186" t="s">
        <v>137</v>
      </c>
      <c r="E123" s="207"/>
      <c r="F123" s="131"/>
      <c r="G123" s="132"/>
      <c r="H123" s="133"/>
      <c r="I123" s="133"/>
      <c r="J123" s="133"/>
      <c r="K123" s="134"/>
      <c r="L123" s="153"/>
      <c r="M123" s="132"/>
      <c r="N123" s="133"/>
      <c r="O123" s="133"/>
      <c r="P123" s="133"/>
      <c r="Q123" s="134"/>
      <c r="R123" s="153"/>
      <c r="S123" s="132"/>
      <c r="T123" s="133"/>
      <c r="U123" s="133"/>
      <c r="V123" s="133"/>
      <c r="W123" s="134"/>
      <c r="X123" s="157"/>
    </row>
    <row r="124" spans="1:29">
      <c r="M124" s="4"/>
      <c r="N124" s="4"/>
      <c r="O124" s="4"/>
      <c r="X124" s="157"/>
    </row>
    <row r="125" spans="1:29" ht="19.5" customHeight="1">
      <c r="A125" s="72"/>
      <c r="B125" s="20">
        <f>SUM(B121)+1</f>
        <v>77</v>
      </c>
      <c r="C125" s="73"/>
      <c r="D125" s="117" t="s">
        <v>130</v>
      </c>
      <c r="E125" s="29" t="s">
        <v>118</v>
      </c>
      <c r="F125" s="29" t="s">
        <v>119</v>
      </c>
      <c r="G125" s="142">
        <f t="shared" ref="G125:I130" si="35">M125</f>
        <v>0.12909999999999999</v>
      </c>
      <c r="H125" s="142">
        <f t="shared" si="35"/>
        <v>0.15359999999999999</v>
      </c>
      <c r="I125" s="142">
        <f t="shared" si="35"/>
        <v>0.14599999999999999</v>
      </c>
      <c r="J125" s="142">
        <v>0.1729</v>
      </c>
      <c r="K125" s="144"/>
      <c r="M125" s="154">
        <v>0.12909999999999999</v>
      </c>
      <c r="N125" s="154">
        <v>0.15359999999999999</v>
      </c>
      <c r="O125" s="154">
        <v>0.14599999999999999</v>
      </c>
      <c r="P125" s="142">
        <v>0.1711</v>
      </c>
      <c r="Q125" s="142"/>
      <c r="S125" s="155"/>
      <c r="T125" s="155"/>
      <c r="U125" s="155"/>
      <c r="V125" s="156">
        <f t="shared" ref="V125:V130" si="36">IFERROR(J125-P125,"-")</f>
        <v>1.799999999999996E-3</v>
      </c>
      <c r="W125" s="156">
        <f t="shared" ref="W125:W130" si="37">K125-Q125</f>
        <v>0</v>
      </c>
      <c r="X125" s="157"/>
      <c r="Y125" s="193"/>
      <c r="Z125" s="194"/>
      <c r="AA125" s="194"/>
      <c r="AB125" s="194"/>
      <c r="AC125" s="195"/>
    </row>
    <row r="126" spans="1:29" ht="19.5" customHeight="1">
      <c r="A126" s="72"/>
      <c r="B126" s="20">
        <f>SUM(B125)+1</f>
        <v>78</v>
      </c>
      <c r="C126" s="73"/>
      <c r="D126" s="28"/>
      <c r="E126" s="29" t="s">
        <v>120</v>
      </c>
      <c r="F126" s="29" t="s">
        <v>131</v>
      </c>
      <c r="G126" s="142">
        <f t="shared" si="35"/>
        <v>4.5999999999999999E-3</v>
      </c>
      <c r="H126" s="142">
        <f t="shared" si="35"/>
        <v>5.4999999999999997E-3</v>
      </c>
      <c r="I126" s="142">
        <f t="shared" si="35"/>
        <v>5.1999999999999998E-3</v>
      </c>
      <c r="J126" s="142">
        <v>6.1999999999999998E-3</v>
      </c>
      <c r="K126" s="144"/>
      <c r="M126" s="154">
        <v>4.5999999999999999E-3</v>
      </c>
      <c r="N126" s="154">
        <v>5.4999999999999997E-3</v>
      </c>
      <c r="O126" s="154">
        <v>5.1999999999999998E-3</v>
      </c>
      <c r="P126" s="142">
        <v>6.1000000000000004E-3</v>
      </c>
      <c r="Q126" s="143"/>
      <c r="S126" s="155"/>
      <c r="T126" s="155"/>
      <c r="U126" s="155"/>
      <c r="V126" s="156">
        <f t="shared" si="36"/>
        <v>9.9999999999999395E-5</v>
      </c>
      <c r="W126" s="156">
        <f t="shared" si="37"/>
        <v>0</v>
      </c>
      <c r="X126" s="157"/>
      <c r="Y126" s="212"/>
      <c r="Z126" s="213"/>
      <c r="AA126" s="213"/>
      <c r="AB126" s="213"/>
      <c r="AC126" s="214"/>
    </row>
    <row r="127" spans="1:29" ht="19.5" customHeight="1">
      <c r="A127" s="72"/>
      <c r="B127" s="20">
        <f>SUM(B126)+1</f>
        <v>79</v>
      </c>
      <c r="C127" s="73"/>
      <c r="D127" s="28"/>
      <c r="E127" s="29" t="s">
        <v>121</v>
      </c>
      <c r="F127" s="29" t="s">
        <v>122</v>
      </c>
      <c r="G127" s="142" t="str">
        <f t="shared" si="35"/>
        <v>0.0994 x</v>
      </c>
      <c r="H127" s="142" t="str">
        <f t="shared" si="35"/>
        <v>0.1183 x</v>
      </c>
      <c r="I127" s="142" t="str">
        <f t="shared" si="35"/>
        <v>0.1125 x</v>
      </c>
      <c r="J127" s="142" t="s">
        <v>220</v>
      </c>
      <c r="K127" s="144"/>
      <c r="M127" s="154" t="s">
        <v>174</v>
      </c>
      <c r="N127" s="154" t="s">
        <v>175</v>
      </c>
      <c r="O127" s="154" t="s">
        <v>176</v>
      </c>
      <c r="P127" s="143" t="s">
        <v>177</v>
      </c>
      <c r="Q127" s="143"/>
      <c r="S127" s="155"/>
      <c r="T127" s="155"/>
      <c r="U127" s="155"/>
      <c r="V127" s="156" t="str">
        <f t="shared" si="36"/>
        <v>-</v>
      </c>
      <c r="W127" s="156">
        <f t="shared" si="37"/>
        <v>0</v>
      </c>
      <c r="X127" s="157"/>
      <c r="Y127" s="212"/>
      <c r="Z127" s="213"/>
      <c r="AA127" s="213"/>
      <c r="AB127" s="213"/>
      <c r="AC127" s="214"/>
    </row>
    <row r="128" spans="1:29" ht="19.5" customHeight="1">
      <c r="A128" s="72"/>
      <c r="B128" s="20">
        <f>SUM(B127)+1</f>
        <v>80</v>
      </c>
      <c r="C128" s="73"/>
      <c r="D128" s="28"/>
      <c r="E128" s="29"/>
      <c r="F128" s="29" t="s">
        <v>127</v>
      </c>
      <c r="G128" s="142" t="str">
        <f t="shared" si="35"/>
        <v>SOQ ^ -0.21</v>
      </c>
      <c r="H128" s="142" t="str">
        <f t="shared" si="35"/>
        <v>SOQ ^ -0.21</v>
      </c>
      <c r="I128" s="142" t="str">
        <f t="shared" si="35"/>
        <v>SOQ ^ -0.21</v>
      </c>
      <c r="J128" s="142" t="s">
        <v>142</v>
      </c>
      <c r="K128" s="144"/>
      <c r="M128" s="154" t="s">
        <v>142</v>
      </c>
      <c r="N128" s="154" t="s">
        <v>142</v>
      </c>
      <c r="O128" s="154" t="s">
        <v>142</v>
      </c>
      <c r="P128" s="143" t="s">
        <v>142</v>
      </c>
      <c r="Q128" s="143"/>
      <c r="S128" s="155"/>
      <c r="T128" s="155"/>
      <c r="U128" s="155"/>
      <c r="V128" s="156" t="str">
        <f t="shared" si="36"/>
        <v>-</v>
      </c>
      <c r="W128" s="156">
        <f t="shared" si="37"/>
        <v>0</v>
      </c>
      <c r="X128" s="157"/>
      <c r="Y128" s="212"/>
      <c r="Z128" s="213"/>
      <c r="AA128" s="213"/>
      <c r="AB128" s="213"/>
      <c r="AC128" s="214"/>
    </row>
    <row r="129" spans="1:29" ht="19.5" customHeight="1">
      <c r="A129" s="72"/>
      <c r="B129" s="20">
        <f>SUM(B128)+1</f>
        <v>81</v>
      </c>
      <c r="C129" s="73"/>
      <c r="D129" s="28" t="s">
        <v>143</v>
      </c>
      <c r="E129" s="158"/>
      <c r="F129" s="159" t="s">
        <v>144</v>
      </c>
      <c r="G129" s="142">
        <f t="shared" si="35"/>
        <v>40.7759</v>
      </c>
      <c r="H129" s="142">
        <f t="shared" si="35"/>
        <v>48.513599999999997</v>
      </c>
      <c r="I129" s="142">
        <f t="shared" si="35"/>
        <v>46.128900000000002</v>
      </c>
      <c r="J129" s="142">
        <v>54.641800000000003</v>
      </c>
      <c r="K129" s="144"/>
      <c r="M129" s="154">
        <v>40.7759</v>
      </c>
      <c r="N129" s="154">
        <v>48.513599999999997</v>
      </c>
      <c r="O129" s="154">
        <v>46.128900000000002</v>
      </c>
      <c r="P129" s="142">
        <v>54.074599999999997</v>
      </c>
      <c r="Q129" s="142"/>
      <c r="S129" s="155"/>
      <c r="T129" s="155"/>
      <c r="U129" s="155"/>
      <c r="V129" s="156">
        <f t="shared" si="36"/>
        <v>0.56720000000000681</v>
      </c>
      <c r="W129" s="156">
        <f t="shared" si="37"/>
        <v>0</v>
      </c>
      <c r="X129" s="157"/>
      <c r="Y129" s="212"/>
      <c r="Z129" s="213"/>
      <c r="AA129" s="213"/>
      <c r="AB129" s="213"/>
      <c r="AC129" s="214"/>
    </row>
    <row r="130" spans="1:29" ht="19.5" customHeight="1">
      <c r="A130" s="72"/>
      <c r="B130" s="20">
        <f>SUM(B129)+1</f>
        <v>82</v>
      </c>
      <c r="C130" s="73"/>
      <c r="D130" s="28"/>
      <c r="E130" s="158"/>
      <c r="F130" s="159" t="s">
        <v>145</v>
      </c>
      <c r="G130" s="142">
        <f t="shared" si="35"/>
        <v>43.417099999999998</v>
      </c>
      <c r="H130" s="142">
        <f t="shared" si="35"/>
        <v>51.655999999999999</v>
      </c>
      <c r="I130" s="142">
        <f t="shared" si="35"/>
        <v>49.116799999999998</v>
      </c>
      <c r="J130" s="142">
        <v>58.181100000000001</v>
      </c>
      <c r="K130" s="144"/>
      <c r="M130" s="154">
        <v>43.417099999999998</v>
      </c>
      <c r="N130" s="154">
        <v>51.655999999999999</v>
      </c>
      <c r="O130" s="154">
        <v>49.116799999999998</v>
      </c>
      <c r="P130" s="142">
        <v>57.577199999999998</v>
      </c>
      <c r="Q130" s="142"/>
      <c r="S130" s="155"/>
      <c r="T130" s="155"/>
      <c r="U130" s="155"/>
      <c r="V130" s="156">
        <f t="shared" si="36"/>
        <v>0.60390000000000299</v>
      </c>
      <c r="W130" s="156">
        <f t="shared" si="37"/>
        <v>0</v>
      </c>
      <c r="X130" s="157"/>
      <c r="Y130" s="196"/>
      <c r="Z130" s="197"/>
      <c r="AA130" s="197"/>
      <c r="AB130" s="197"/>
      <c r="AC130" s="198"/>
    </row>
    <row r="131" spans="1:29">
      <c r="K131" s="163"/>
      <c r="M131" s="4"/>
      <c r="N131" s="4"/>
      <c r="O131" s="4"/>
      <c r="X131" s="165"/>
    </row>
    <row r="132" spans="1:29" ht="19.5" customHeight="1">
      <c r="D132" s="186" t="s">
        <v>146</v>
      </c>
      <c r="E132" s="207"/>
      <c r="F132" s="131"/>
      <c r="G132" s="132"/>
      <c r="H132" s="133"/>
      <c r="I132" s="133"/>
      <c r="J132" s="133"/>
      <c r="K132" s="166"/>
      <c r="L132" s="153"/>
      <c r="M132" s="132"/>
      <c r="N132" s="133"/>
      <c r="O132" s="133"/>
      <c r="P132" s="133"/>
      <c r="Q132" s="134"/>
      <c r="R132" s="153"/>
      <c r="S132" s="132"/>
      <c r="T132" s="133"/>
      <c r="U132" s="133"/>
      <c r="V132" s="133"/>
      <c r="W132" s="134"/>
      <c r="X132" s="152"/>
    </row>
    <row r="133" spans="1:29">
      <c r="K133" s="163"/>
      <c r="M133" s="4"/>
      <c r="N133" s="4"/>
      <c r="O133" s="4"/>
      <c r="Q133" s="167"/>
      <c r="X133" s="165"/>
    </row>
    <row r="134" spans="1:29" ht="19.5" customHeight="1">
      <c r="A134" s="72"/>
      <c r="B134" s="20">
        <f>SUM(B130)+1</f>
        <v>83</v>
      </c>
      <c r="C134" s="73"/>
      <c r="D134" s="28" t="s">
        <v>147</v>
      </c>
      <c r="E134" s="75" t="s">
        <v>211</v>
      </c>
      <c r="F134" s="29" t="s">
        <v>131</v>
      </c>
      <c r="G134" s="142">
        <f t="shared" ref="G134:I141" si="38">M134</f>
        <v>1.84E-2</v>
      </c>
      <c r="H134" s="142">
        <f t="shared" si="38"/>
        <v>3.1399999999999997E-2</v>
      </c>
      <c r="I134" s="142">
        <f t="shared" si="38"/>
        <v>1.9E-2</v>
      </c>
      <c r="J134" s="142">
        <v>1.6199999999999999E-2</v>
      </c>
      <c r="K134" s="144"/>
      <c r="M134" s="154">
        <v>1.84E-2</v>
      </c>
      <c r="N134" s="154">
        <v>3.1399999999999997E-2</v>
      </c>
      <c r="O134" s="154">
        <v>1.9E-2</v>
      </c>
      <c r="P134" s="142">
        <v>1.6199999999999999E-2</v>
      </c>
      <c r="Q134" s="142"/>
      <c r="S134" s="155"/>
      <c r="T134" s="155"/>
      <c r="U134" s="155"/>
      <c r="V134" s="156">
        <f>IFERROR(J134-P134,"-")</f>
        <v>0</v>
      </c>
      <c r="W134" s="156">
        <f>K134-Q134</f>
        <v>0</v>
      </c>
      <c r="X134" s="165"/>
      <c r="Y134" s="193"/>
      <c r="Z134" s="194"/>
      <c r="AA134" s="194"/>
      <c r="AB134" s="194"/>
      <c r="AC134" s="195"/>
    </row>
    <row r="135" spans="1:29" ht="19.5" customHeight="1">
      <c r="A135" s="72"/>
      <c r="B135" s="20">
        <f>SUM(B134)+1</f>
        <v>84</v>
      </c>
      <c r="C135" s="73"/>
      <c r="D135" s="28" t="s">
        <v>147</v>
      </c>
      <c r="E135" s="75" t="s">
        <v>212</v>
      </c>
      <c r="F135" s="29" t="s">
        <v>131</v>
      </c>
      <c r="G135" s="142">
        <f t="shared" si="38"/>
        <v>1.8499999999999999E-2</v>
      </c>
      <c r="H135" s="142">
        <f t="shared" si="38"/>
        <v>3.15E-2</v>
      </c>
      <c r="I135" s="142">
        <f t="shared" si="38"/>
        <v>1.9099999999999999E-2</v>
      </c>
      <c r="J135" s="142">
        <v>1.6299999999999999E-2</v>
      </c>
      <c r="K135" s="144"/>
      <c r="M135" s="154">
        <v>1.8499999999999999E-2</v>
      </c>
      <c r="N135" s="154">
        <v>3.15E-2</v>
      </c>
      <c r="O135" s="154">
        <v>1.9099999999999999E-2</v>
      </c>
      <c r="P135" s="142">
        <v>1.6299999999999999E-2</v>
      </c>
      <c r="Q135" s="142"/>
      <c r="S135" s="155"/>
      <c r="T135" s="155"/>
      <c r="U135" s="155"/>
      <c r="V135" s="156">
        <f t="shared" ref="V135:V141" si="39">IFERROR(J135-P135,"-")</f>
        <v>0</v>
      </c>
      <c r="W135" s="156">
        <f>K135-Q135</f>
        <v>0</v>
      </c>
      <c r="X135" s="165"/>
      <c r="Y135" s="212"/>
      <c r="Z135" s="213"/>
      <c r="AA135" s="213"/>
      <c r="AB135" s="213"/>
      <c r="AC135" s="214"/>
    </row>
    <row r="136" spans="1:29" ht="19.5" customHeight="1">
      <c r="A136" s="72"/>
      <c r="B136" s="20">
        <f>SUM(B135)+1</f>
        <v>85</v>
      </c>
      <c r="C136" s="73"/>
      <c r="D136" s="28" t="s">
        <v>147</v>
      </c>
      <c r="E136" s="75" t="s">
        <v>213</v>
      </c>
      <c r="F136" s="29" t="s">
        <v>131</v>
      </c>
      <c r="G136" s="142">
        <f t="shared" si="38"/>
        <v>1.8499999999999999E-2</v>
      </c>
      <c r="H136" s="142">
        <f t="shared" si="38"/>
        <v>3.15E-2</v>
      </c>
      <c r="I136" s="142">
        <f t="shared" si="38"/>
        <v>1.9099999999999999E-2</v>
      </c>
      <c r="J136" s="142">
        <v>1.6299999999999999E-2</v>
      </c>
      <c r="K136" s="144"/>
      <c r="M136" s="154">
        <v>1.8499999999999999E-2</v>
      </c>
      <c r="N136" s="154">
        <v>3.15E-2</v>
      </c>
      <c r="O136" s="154">
        <v>1.9099999999999999E-2</v>
      </c>
      <c r="P136" s="142">
        <v>1.6299999999999999E-2</v>
      </c>
      <c r="Q136" s="142"/>
      <c r="S136" s="155"/>
      <c r="T136" s="155"/>
      <c r="U136" s="155"/>
      <c r="V136" s="156">
        <f t="shared" si="39"/>
        <v>0</v>
      </c>
      <c r="W136" s="156">
        <f>K136-Q136</f>
        <v>0</v>
      </c>
      <c r="X136" s="165"/>
      <c r="Y136" s="212"/>
      <c r="Z136" s="213"/>
      <c r="AA136" s="213"/>
      <c r="AB136" s="213"/>
      <c r="AC136" s="214"/>
    </row>
    <row r="137" spans="1:29" ht="19.5" customHeight="1">
      <c r="A137" s="72"/>
      <c r="B137" s="20"/>
      <c r="C137" s="73"/>
      <c r="D137" s="28"/>
      <c r="E137" s="75"/>
      <c r="F137" s="29"/>
      <c r="G137" s="142">
        <f t="shared" si="38"/>
        <v>0</v>
      </c>
      <c r="H137" s="142">
        <f t="shared" si="38"/>
        <v>0</v>
      </c>
      <c r="I137" s="142">
        <f t="shared" si="38"/>
        <v>0</v>
      </c>
      <c r="J137" s="142"/>
      <c r="K137" s="142"/>
      <c r="M137" s="154">
        <v>0</v>
      </c>
      <c r="N137" s="154">
        <v>0</v>
      </c>
      <c r="O137" s="154">
        <v>0</v>
      </c>
      <c r="P137" s="142"/>
      <c r="Q137" s="142"/>
      <c r="S137" s="155"/>
      <c r="T137" s="155"/>
      <c r="U137" s="155"/>
      <c r="V137" s="156">
        <f t="shared" si="39"/>
        <v>0</v>
      </c>
      <c r="W137" s="156"/>
      <c r="X137" s="165"/>
      <c r="Y137" s="212"/>
      <c r="Z137" s="213"/>
      <c r="AA137" s="213"/>
      <c r="AB137" s="213"/>
      <c r="AC137" s="214"/>
    </row>
    <row r="138" spans="1:29" ht="19.5" customHeight="1">
      <c r="A138" s="72"/>
      <c r="B138" s="20"/>
      <c r="C138" s="73"/>
      <c r="D138" s="28"/>
      <c r="E138" s="75"/>
      <c r="F138" s="29"/>
      <c r="G138" s="142">
        <f t="shared" si="38"/>
        <v>0</v>
      </c>
      <c r="H138" s="142">
        <f t="shared" si="38"/>
        <v>0</v>
      </c>
      <c r="I138" s="142">
        <f t="shared" si="38"/>
        <v>0</v>
      </c>
      <c r="J138" s="142"/>
      <c r="K138" s="142"/>
      <c r="M138" s="154">
        <v>0</v>
      </c>
      <c r="N138" s="154">
        <v>0</v>
      </c>
      <c r="O138" s="154">
        <v>0</v>
      </c>
      <c r="P138" s="142"/>
      <c r="Q138" s="142"/>
      <c r="S138" s="155"/>
      <c r="T138" s="155"/>
      <c r="U138" s="155"/>
      <c r="V138" s="156">
        <f t="shared" si="39"/>
        <v>0</v>
      </c>
      <c r="W138" s="156"/>
      <c r="X138" s="165"/>
      <c r="Y138" s="212"/>
      <c r="Z138" s="213"/>
      <c r="AA138" s="213"/>
      <c r="AB138" s="213"/>
      <c r="AC138" s="214"/>
    </row>
    <row r="139" spans="1:29" ht="19.5" customHeight="1">
      <c r="A139" s="72"/>
      <c r="B139" s="20"/>
      <c r="C139" s="73"/>
      <c r="D139" s="28"/>
      <c r="E139" s="75"/>
      <c r="F139" s="29"/>
      <c r="G139" s="142">
        <f t="shared" si="38"/>
        <v>0</v>
      </c>
      <c r="H139" s="142">
        <f t="shared" si="38"/>
        <v>0</v>
      </c>
      <c r="I139" s="142">
        <f t="shared" si="38"/>
        <v>0</v>
      </c>
      <c r="J139" s="142"/>
      <c r="K139" s="142"/>
      <c r="M139" s="154">
        <v>0</v>
      </c>
      <c r="N139" s="154">
        <v>0</v>
      </c>
      <c r="O139" s="154">
        <v>0</v>
      </c>
      <c r="P139" s="142"/>
      <c r="Q139" s="142"/>
      <c r="S139" s="155"/>
      <c r="T139" s="155"/>
      <c r="U139" s="155"/>
      <c r="V139" s="156">
        <f t="shared" si="39"/>
        <v>0</v>
      </c>
      <c r="W139" s="156"/>
      <c r="X139" s="165"/>
      <c r="Y139" s="212"/>
      <c r="Z139" s="213"/>
      <c r="AA139" s="213"/>
      <c r="AB139" s="213"/>
      <c r="AC139" s="214"/>
    </row>
    <row r="140" spans="1:29" ht="19.5" customHeight="1">
      <c r="A140" s="72"/>
      <c r="B140" s="20"/>
      <c r="C140" s="73"/>
      <c r="D140" s="28"/>
      <c r="E140" s="75"/>
      <c r="F140" s="29"/>
      <c r="G140" s="142">
        <f t="shared" si="38"/>
        <v>0</v>
      </c>
      <c r="H140" s="142">
        <f t="shared" si="38"/>
        <v>0</v>
      </c>
      <c r="I140" s="142">
        <f t="shared" si="38"/>
        <v>0</v>
      </c>
      <c r="J140" s="142"/>
      <c r="K140" s="142"/>
      <c r="M140" s="154">
        <v>0</v>
      </c>
      <c r="N140" s="154">
        <v>0</v>
      </c>
      <c r="O140" s="154">
        <v>0</v>
      </c>
      <c r="P140" s="142"/>
      <c r="Q140" s="142"/>
      <c r="S140" s="155"/>
      <c r="T140" s="155"/>
      <c r="U140" s="155"/>
      <c r="V140" s="156">
        <f t="shared" si="39"/>
        <v>0</v>
      </c>
      <c r="W140" s="156"/>
      <c r="X140" s="165"/>
      <c r="Y140" s="212"/>
      <c r="Z140" s="213"/>
      <c r="AA140" s="213"/>
      <c r="AB140" s="213"/>
      <c r="AC140" s="214"/>
    </row>
    <row r="141" spans="1:29" ht="19.5" customHeight="1">
      <c r="A141" s="72"/>
      <c r="B141" s="20"/>
      <c r="C141" s="73"/>
      <c r="D141" s="28"/>
      <c r="E141" s="75"/>
      <c r="F141" s="29"/>
      <c r="G141" s="142">
        <f t="shared" si="38"/>
        <v>0</v>
      </c>
      <c r="H141" s="142">
        <f t="shared" si="38"/>
        <v>0</v>
      </c>
      <c r="I141" s="142">
        <f t="shared" si="38"/>
        <v>0</v>
      </c>
      <c r="J141" s="142"/>
      <c r="K141" s="142"/>
      <c r="M141" s="154">
        <v>0</v>
      </c>
      <c r="N141" s="154">
        <v>0</v>
      </c>
      <c r="O141" s="154">
        <v>0</v>
      </c>
      <c r="P141" s="142"/>
      <c r="Q141" s="142"/>
      <c r="S141" s="155"/>
      <c r="T141" s="155"/>
      <c r="U141" s="155"/>
      <c r="V141" s="156">
        <f t="shared" si="39"/>
        <v>0</v>
      </c>
      <c r="W141" s="156"/>
      <c r="X141" s="165"/>
      <c r="Y141" s="196"/>
      <c r="Z141" s="197"/>
      <c r="AA141" s="197"/>
      <c r="AB141" s="197"/>
      <c r="AC141" s="198"/>
    </row>
    <row r="142" spans="1:29">
      <c r="M142" s="4"/>
      <c r="N142" s="4"/>
      <c r="O142" s="4"/>
      <c r="X142" s="165"/>
    </row>
    <row r="143" spans="1:29" ht="19.5" customHeight="1">
      <c r="D143" s="186" t="s">
        <v>156</v>
      </c>
      <c r="E143" s="207"/>
      <c r="F143" s="131"/>
      <c r="G143" s="132"/>
      <c r="H143" s="133"/>
      <c r="I143" s="133"/>
      <c r="J143" s="133"/>
      <c r="K143" s="134"/>
      <c r="L143" s="153"/>
      <c r="M143" s="132"/>
      <c r="N143" s="133"/>
      <c r="O143" s="133"/>
      <c r="P143" s="133"/>
      <c r="Q143" s="134"/>
      <c r="R143" s="153"/>
      <c r="S143" s="132"/>
      <c r="T143" s="133"/>
      <c r="U143" s="133"/>
      <c r="V143" s="133"/>
      <c r="W143" s="134"/>
      <c r="X143" s="165"/>
    </row>
    <row r="144" spans="1:29">
      <c r="M144" s="4"/>
      <c r="N144" s="4"/>
      <c r="O144" s="4"/>
      <c r="X144" s="165"/>
    </row>
    <row r="145" spans="1:29" ht="21.75" customHeight="1">
      <c r="A145" s="72"/>
      <c r="B145" s="20">
        <f>SUM(B141)+1</f>
        <v>1</v>
      </c>
      <c r="C145" s="73"/>
      <c r="D145" s="28" t="s">
        <v>130</v>
      </c>
      <c r="E145" s="75" t="s">
        <v>158</v>
      </c>
      <c r="F145" s="29" t="s">
        <v>131</v>
      </c>
      <c r="G145" s="142" t="str">
        <f t="shared" ref="G145:I146" si="40">M145</f>
        <v>-</v>
      </c>
      <c r="H145" s="142">
        <f t="shared" si="40"/>
        <v>8.3500000000000005E-2</v>
      </c>
      <c r="I145" s="142">
        <f t="shared" si="40"/>
        <v>2.2259047970674788E-2</v>
      </c>
      <c r="J145" s="142">
        <v>1.7798082390875576E-4</v>
      </c>
      <c r="K145" s="142"/>
      <c r="M145" s="154" t="s">
        <v>159</v>
      </c>
      <c r="N145" s="154">
        <v>8.3500000000000005E-2</v>
      </c>
      <c r="O145" s="154">
        <v>2.2259047970674788E-2</v>
      </c>
      <c r="P145" s="142">
        <v>1.7756542215125053E-4</v>
      </c>
      <c r="Q145" s="142"/>
      <c r="S145" s="155"/>
      <c r="T145" s="155"/>
      <c r="U145" s="155"/>
      <c r="V145" s="156">
        <f>IFERROR(J145-P145,"-")</f>
        <v>4.1540175750522275E-7</v>
      </c>
      <c r="W145" s="156">
        <f>K145-Q145</f>
        <v>0</v>
      </c>
      <c r="X145" s="165"/>
      <c r="Y145" s="193"/>
      <c r="Z145" s="194"/>
      <c r="AA145" s="194"/>
      <c r="AB145" s="194"/>
      <c r="AC145" s="195"/>
    </row>
    <row r="146" spans="1:29" ht="21.75" customHeight="1">
      <c r="A146" s="72"/>
      <c r="B146" s="20">
        <f>SUM(B145)+1</f>
        <v>2</v>
      </c>
      <c r="C146" s="73"/>
      <c r="D146" s="28" t="s">
        <v>130</v>
      </c>
      <c r="E146" s="75" t="s">
        <v>161</v>
      </c>
      <c r="F146" s="29" t="s">
        <v>131</v>
      </c>
      <c r="G146" s="142" t="str">
        <f t="shared" si="40"/>
        <v>-</v>
      </c>
      <c r="H146" s="142" t="str">
        <f t="shared" si="40"/>
        <v>-</v>
      </c>
      <c r="I146" s="142" t="str">
        <f t="shared" si="40"/>
        <v>-</v>
      </c>
      <c r="J146" s="142" t="s">
        <v>159</v>
      </c>
      <c r="K146" s="142"/>
      <c r="M146" s="154" t="s">
        <v>159</v>
      </c>
      <c r="N146" s="154" t="s">
        <v>159</v>
      </c>
      <c r="O146" s="154" t="s">
        <v>159</v>
      </c>
      <c r="P146" s="142" t="s">
        <v>159</v>
      </c>
      <c r="Q146" s="142"/>
      <c r="S146" s="155"/>
      <c r="T146" s="155"/>
      <c r="U146" s="155"/>
      <c r="V146" s="156" t="str">
        <f>IFERROR(J146-P146,"-")</f>
        <v>-</v>
      </c>
      <c r="W146" s="156">
        <f>K146-Q146</f>
        <v>0</v>
      </c>
      <c r="X146" s="165"/>
      <c r="Y146" s="196"/>
      <c r="Z146" s="197"/>
      <c r="AA146" s="197"/>
      <c r="AB146" s="197"/>
      <c r="AC146" s="198"/>
    </row>
    <row r="147" spans="1:29" ht="15" customHeight="1">
      <c r="Y147" s="169"/>
      <c r="Z147" s="169"/>
      <c r="AA147" s="169"/>
      <c r="AB147" s="169"/>
      <c r="AC147" s="169"/>
    </row>
  </sheetData>
  <mergeCells count="89">
    <mergeCell ref="Y93:AC93"/>
    <mergeCell ref="Y94:AC94"/>
    <mergeCell ref="Y145:AC146"/>
    <mergeCell ref="Y96:AC96"/>
    <mergeCell ref="D98:E98"/>
    <mergeCell ref="D105:E105"/>
    <mergeCell ref="D107:E107"/>
    <mergeCell ref="Y109:AC114"/>
    <mergeCell ref="Y116:AC121"/>
    <mergeCell ref="D123:E123"/>
    <mergeCell ref="Y125:AC130"/>
    <mergeCell ref="D132:E132"/>
    <mergeCell ref="Y134:AC141"/>
    <mergeCell ref="D143:E143"/>
    <mergeCell ref="Y95:AC95"/>
    <mergeCell ref="Y83:AC83"/>
    <mergeCell ref="Y84:AC84"/>
    <mergeCell ref="Y85:AC85"/>
    <mergeCell ref="Y86:AC86"/>
    <mergeCell ref="D91:E91"/>
    <mergeCell ref="Y87:AC87"/>
    <mergeCell ref="Y88:AC88"/>
    <mergeCell ref="Y89:AC89"/>
    <mergeCell ref="Y81:AC81"/>
    <mergeCell ref="D71:E71"/>
    <mergeCell ref="Y71:AC71"/>
    <mergeCell ref="D72:E72"/>
    <mergeCell ref="Y72:AC72"/>
    <mergeCell ref="D73:E73"/>
    <mergeCell ref="Y73:AC73"/>
    <mergeCell ref="D75:E75"/>
    <mergeCell ref="Y77:AC77"/>
    <mergeCell ref="Y78:AC78"/>
    <mergeCell ref="Y79:AC79"/>
    <mergeCell ref="Y80:AC80"/>
    <mergeCell ref="Y82:AC82"/>
    <mergeCell ref="D67:E67"/>
    <mergeCell ref="Y67:AC67"/>
    <mergeCell ref="D69:E69"/>
    <mergeCell ref="Y69:AC69"/>
    <mergeCell ref="D70:E70"/>
    <mergeCell ref="Y70:AC70"/>
    <mergeCell ref="D66:E66"/>
    <mergeCell ref="Y66:AC66"/>
    <mergeCell ref="Y52:AC52"/>
    <mergeCell ref="Y54:AC54"/>
    <mergeCell ref="Y55:AC55"/>
    <mergeCell ref="Y57:AC57"/>
    <mergeCell ref="Y58:AC58"/>
    <mergeCell ref="Y59:AC59"/>
    <mergeCell ref="Y60:AC60"/>
    <mergeCell ref="Y61:AC61"/>
    <mergeCell ref="D63:E63"/>
    <mergeCell ref="D65:E65"/>
    <mergeCell ref="Y65:AC65"/>
    <mergeCell ref="Y51:AC51"/>
    <mergeCell ref="D40:E40"/>
    <mergeCell ref="Y40:AC40"/>
    <mergeCell ref="D41:E41"/>
    <mergeCell ref="Y41:AC41"/>
    <mergeCell ref="D42:E42"/>
    <mergeCell ref="Y42:AC42"/>
    <mergeCell ref="D44:E44"/>
    <mergeCell ref="Y46:AC47"/>
    <mergeCell ref="Y48:AC48"/>
    <mergeCell ref="Y49:AC49"/>
    <mergeCell ref="Y50:AC50"/>
    <mergeCell ref="D39:E39"/>
    <mergeCell ref="Y39:AC39"/>
    <mergeCell ref="D15:E15"/>
    <mergeCell ref="Y17:AC22"/>
    <mergeCell ref="Y24:AC25"/>
    <mergeCell ref="Y26:AC26"/>
    <mergeCell ref="Y28:AC29"/>
    <mergeCell ref="Y30:AC30"/>
    <mergeCell ref="Y31:AC31"/>
    <mergeCell ref="Y32:AC32"/>
    <mergeCell ref="Y34:AC34"/>
    <mergeCell ref="Y35:AC35"/>
    <mergeCell ref="D37:E37"/>
    <mergeCell ref="Y8:AC12"/>
    <mergeCell ref="D10:E10"/>
    <mergeCell ref="D11:E11"/>
    <mergeCell ref="D12:E12"/>
    <mergeCell ref="G2:K2"/>
    <mergeCell ref="M2:Q2"/>
    <mergeCell ref="S2:W2"/>
    <mergeCell ref="Y2:AC2"/>
    <mergeCell ref="D6:E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385F8-7D55-4870-A70A-211B76322CF9}">
  <sheetPr>
    <tabColor rgb="FFFF4D16"/>
  </sheetPr>
  <dimension ref="A2:AD147"/>
  <sheetViews>
    <sheetView zoomScale="40" zoomScaleNormal="40" workbookViewId="0">
      <pane xSplit="6" ySplit="4" topLeftCell="G5" activePane="bottomRight" state="frozen"/>
      <selection pane="topRight"/>
      <selection pane="bottomLeft"/>
      <selection pane="bottomRight"/>
    </sheetView>
  </sheetViews>
  <sheetFormatPr defaultColWidth="9" defaultRowHeight="14.5"/>
  <cols>
    <col min="1" max="1" width="14.81640625" style="4" customWidth="1"/>
    <col min="2" max="2" width="7.7265625" style="6" customWidth="1"/>
    <col min="3" max="3" width="6.26953125" style="7" customWidth="1"/>
    <col min="4" max="4" width="94" style="8" customWidth="1"/>
    <col min="5" max="5" width="15.54296875" style="4" customWidth="1"/>
    <col min="6" max="6" width="16.26953125" style="4" customWidth="1"/>
    <col min="7" max="11" width="15.54296875" style="4" customWidth="1"/>
    <col min="12" max="12" width="7.26953125" style="5" customWidth="1"/>
    <col min="13" max="17" width="15.26953125" style="5" customWidth="1"/>
    <col min="18" max="18" width="7.26953125" style="5" customWidth="1"/>
    <col min="19" max="21" width="15.54296875" style="5" customWidth="1"/>
    <col min="22" max="22" width="19" style="5" bestFit="1" customWidth="1"/>
    <col min="23" max="23" width="15.54296875" style="5" customWidth="1"/>
    <col min="24" max="24" width="13.54296875" style="5" customWidth="1"/>
    <col min="25" max="28" width="20.54296875" style="5" hidden="1" customWidth="1"/>
    <col min="29" max="29" width="70.26953125" style="5" hidden="1" customWidth="1"/>
    <col min="30" max="16384" width="9" style="5"/>
  </cols>
  <sheetData>
    <row r="2" spans="1:29" ht="32.25" customHeight="1">
      <c r="A2" s="1"/>
      <c r="B2" s="1"/>
      <c r="C2" s="2"/>
      <c r="D2" s="3" t="s">
        <v>178</v>
      </c>
      <c r="G2" s="183" t="s">
        <v>1</v>
      </c>
      <c r="H2" s="184"/>
      <c r="I2" s="184"/>
      <c r="J2" s="184"/>
      <c r="K2" s="185"/>
      <c r="M2" s="183" t="s">
        <v>2</v>
      </c>
      <c r="N2" s="184"/>
      <c r="O2" s="184"/>
      <c r="P2" s="184"/>
      <c r="Q2" s="185"/>
      <c r="S2" s="183" t="s">
        <v>3</v>
      </c>
      <c r="T2" s="184"/>
      <c r="U2" s="184"/>
      <c r="V2" s="184"/>
      <c r="W2" s="185"/>
      <c r="Y2" s="183" t="s">
        <v>4</v>
      </c>
      <c r="Z2" s="184"/>
      <c r="AA2" s="184"/>
      <c r="AB2" s="184"/>
      <c r="AC2" s="185"/>
    </row>
    <row r="3" spans="1:29">
      <c r="M3" s="4"/>
      <c r="N3" s="4"/>
      <c r="O3" s="4"/>
      <c r="P3" s="4"/>
      <c r="Q3" s="4"/>
      <c r="S3" s="4"/>
      <c r="T3" s="4"/>
      <c r="U3" s="4"/>
      <c r="V3" s="4"/>
      <c r="W3" s="4"/>
    </row>
    <row r="4" spans="1:29" ht="31">
      <c r="A4" s="9"/>
      <c r="B4" s="9"/>
      <c r="C4" s="10"/>
      <c r="D4" s="11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M4" s="12" t="s">
        <v>8</v>
      </c>
      <c r="N4" s="12" t="s">
        <v>9</v>
      </c>
      <c r="O4" s="12" t="s">
        <v>10</v>
      </c>
      <c r="P4" s="12" t="s">
        <v>11</v>
      </c>
      <c r="Q4" s="12" t="s">
        <v>12</v>
      </c>
      <c r="S4" s="12" t="s">
        <v>8</v>
      </c>
      <c r="T4" s="12" t="s">
        <v>9</v>
      </c>
      <c r="U4" s="12" t="s">
        <v>10</v>
      </c>
      <c r="V4" s="12" t="s">
        <v>11</v>
      </c>
      <c r="W4" s="12" t="s">
        <v>12</v>
      </c>
    </row>
    <row r="5" spans="1:29">
      <c r="M5" s="4"/>
      <c r="N5" s="4"/>
      <c r="O5" s="4"/>
      <c r="P5" s="4"/>
      <c r="Q5" s="4"/>
      <c r="S5" s="4"/>
      <c r="T5" s="4"/>
      <c r="U5" s="4"/>
      <c r="V5" s="4"/>
      <c r="W5" s="4"/>
    </row>
    <row r="6" spans="1:29" ht="31.5" customHeight="1">
      <c r="A6" s="13"/>
      <c r="B6" s="14" t="s">
        <v>13</v>
      </c>
      <c r="C6" s="15"/>
      <c r="D6" s="186" t="s">
        <v>14</v>
      </c>
      <c r="E6" s="187"/>
      <c r="F6" s="16"/>
      <c r="G6" s="16"/>
      <c r="H6" s="16"/>
      <c r="I6" s="16"/>
      <c r="J6" s="16"/>
      <c r="K6" s="17"/>
      <c r="M6" s="18"/>
      <c r="N6" s="16"/>
      <c r="O6" s="16"/>
      <c r="P6" s="16"/>
      <c r="Q6" s="17"/>
      <c r="S6" s="18"/>
      <c r="T6" s="16"/>
      <c r="U6" s="16"/>
      <c r="V6" s="16"/>
      <c r="W6" s="17"/>
      <c r="Y6" s="19"/>
      <c r="Z6" s="19"/>
      <c r="AA6" s="19"/>
      <c r="AB6" s="19"/>
      <c r="AC6" s="19"/>
    </row>
    <row r="7" spans="1:29">
      <c r="M7" s="4"/>
      <c r="N7" s="4"/>
      <c r="O7" s="4"/>
      <c r="P7" s="4"/>
      <c r="Q7" s="4"/>
      <c r="S7" s="4"/>
      <c r="T7" s="4"/>
      <c r="U7" s="4"/>
      <c r="V7" s="4"/>
      <c r="W7" s="4"/>
      <c r="Y7" s="19"/>
      <c r="Z7" s="19"/>
      <c r="AA7" s="19"/>
      <c r="AB7" s="19"/>
      <c r="AC7" s="19"/>
    </row>
    <row r="8" spans="1:29" ht="30.75" customHeight="1">
      <c r="B8" s="20">
        <v>1</v>
      </c>
      <c r="D8" s="21" t="s">
        <v>15</v>
      </c>
      <c r="E8" s="22" t="s">
        <v>16</v>
      </c>
      <c r="F8" s="23" t="s">
        <v>17</v>
      </c>
      <c r="G8" s="24">
        <f>M8</f>
        <v>453.19130832203302</v>
      </c>
      <c r="H8" s="24" t="s">
        <v>179</v>
      </c>
      <c r="I8" s="24">
        <f>O8</f>
        <v>589.01351794254106</v>
      </c>
      <c r="J8" s="24">
        <f>J31</f>
        <v>488.49733183766278</v>
      </c>
      <c r="K8" s="24">
        <f>K31</f>
        <v>557.8641556216794</v>
      </c>
      <c r="L8" s="25"/>
      <c r="M8" s="24">
        <v>453.19130832203302</v>
      </c>
      <c r="N8" s="24">
        <v>640.49743229755779</v>
      </c>
      <c r="O8" s="24">
        <v>589.01351794254106</v>
      </c>
      <c r="P8" s="24">
        <v>488.4973318376629</v>
      </c>
      <c r="Q8" s="24">
        <v>557.8641556216794</v>
      </c>
      <c r="R8" s="26"/>
      <c r="S8" s="24">
        <f>G8-M8</f>
        <v>0</v>
      </c>
      <c r="T8" s="24" t="e">
        <f>H8-N8</f>
        <v>#VALUE!</v>
      </c>
      <c r="U8" s="24">
        <f>I8-O8</f>
        <v>0</v>
      </c>
      <c r="V8" s="24">
        <f>J8-P8</f>
        <v>0</v>
      </c>
      <c r="W8" s="24">
        <f>K8-Q8</f>
        <v>0</v>
      </c>
      <c r="X8" s="27"/>
      <c r="Y8" s="171"/>
      <c r="Z8" s="172"/>
      <c r="AA8" s="172"/>
      <c r="AB8" s="172"/>
      <c r="AC8" s="173"/>
    </row>
    <row r="9" spans="1:29" ht="19.5" customHeight="1">
      <c r="M9" s="4"/>
      <c r="N9" s="4"/>
      <c r="O9" s="4"/>
      <c r="P9" s="4"/>
      <c r="Q9" s="4"/>
      <c r="S9" s="4"/>
      <c r="T9" s="4"/>
      <c r="U9" s="4"/>
      <c r="V9" s="4"/>
      <c r="W9" s="4"/>
      <c r="Y9" s="174"/>
      <c r="Z9" s="175"/>
      <c r="AA9" s="175"/>
      <c r="AB9" s="175"/>
      <c r="AC9" s="176"/>
    </row>
    <row r="10" spans="1:29" ht="19.5" customHeight="1">
      <c r="B10" s="20">
        <f>B8+1</f>
        <v>2</v>
      </c>
      <c r="D10" s="180" t="s">
        <v>18</v>
      </c>
      <c r="E10" s="180"/>
      <c r="F10" s="29" t="s">
        <v>19</v>
      </c>
      <c r="G10" s="30">
        <f t="shared" ref="G10:I12" si="0">M10</f>
        <v>-5.4772837958297772E-2</v>
      </c>
      <c r="H10" s="30">
        <f t="shared" si="0"/>
        <v>3.0118408460527768E-2</v>
      </c>
      <c r="I10" s="30">
        <f t="shared" si="0"/>
        <v>7.4407263738389018E-2</v>
      </c>
      <c r="J10" s="30">
        <f>J73</f>
        <v>-2.0288572903484903E-2</v>
      </c>
      <c r="K10" s="30">
        <f>K73</f>
        <v>0.10029021826770479</v>
      </c>
      <c r="L10" s="31"/>
      <c r="M10" s="30">
        <v>-5.4772837958297772E-2</v>
      </c>
      <c r="N10" s="30">
        <v>3.0118408460527768E-2</v>
      </c>
      <c r="O10" s="30">
        <v>7.4407263738389018E-2</v>
      </c>
      <c r="P10" s="30">
        <v>-2.8876247293818727E-2</v>
      </c>
      <c r="Q10" s="30">
        <v>0.10029021826770457</v>
      </c>
      <c r="R10" s="31"/>
      <c r="S10" s="30">
        <f t="shared" ref="S10:W12" si="1">G10-M10</f>
        <v>0</v>
      </c>
      <c r="T10" s="30">
        <f t="shared" si="1"/>
        <v>0</v>
      </c>
      <c r="U10" s="30">
        <f t="shared" si="1"/>
        <v>0</v>
      </c>
      <c r="V10" s="30">
        <f t="shared" si="1"/>
        <v>8.5876743903338243E-3</v>
      </c>
      <c r="W10" s="30">
        <f t="shared" si="1"/>
        <v>2.2204460492503131E-16</v>
      </c>
      <c r="Y10" s="174"/>
      <c r="Z10" s="175"/>
      <c r="AA10" s="175"/>
      <c r="AB10" s="175"/>
      <c r="AC10" s="176"/>
    </row>
    <row r="11" spans="1:29" ht="19.5" customHeight="1">
      <c r="B11" s="20">
        <f>B10+1</f>
        <v>3</v>
      </c>
      <c r="D11" s="180" t="s">
        <v>20</v>
      </c>
      <c r="E11" s="180"/>
      <c r="F11" s="29" t="s">
        <v>19</v>
      </c>
      <c r="G11" s="30">
        <f t="shared" si="0"/>
        <v>-4.0521576724605213E-2</v>
      </c>
      <c r="H11" s="30">
        <f t="shared" si="0"/>
        <v>0.22462858297978952</v>
      </c>
      <c r="I11" s="30">
        <f t="shared" si="0"/>
        <v>-0.28241610691948982</v>
      </c>
      <c r="J11" s="30">
        <f>J61</f>
        <v>-0.23418504665919571</v>
      </c>
      <c r="K11" s="30">
        <f>K61</f>
        <v>0.92915306296065592</v>
      </c>
      <c r="L11" s="31"/>
      <c r="M11" s="30">
        <v>-4.0521576724605213E-2</v>
      </c>
      <c r="N11" s="30">
        <v>0.22462858297978952</v>
      </c>
      <c r="O11" s="30">
        <v>-0.28241610691948982</v>
      </c>
      <c r="P11" s="30">
        <v>-0.23418504665919571</v>
      </c>
      <c r="Q11" s="30">
        <v>0.92915306296065592</v>
      </c>
      <c r="R11" s="31"/>
      <c r="S11" s="30">
        <f t="shared" si="1"/>
        <v>0</v>
      </c>
      <c r="T11" s="30">
        <f t="shared" si="1"/>
        <v>0</v>
      </c>
      <c r="U11" s="30">
        <f t="shared" si="1"/>
        <v>0</v>
      </c>
      <c r="V11" s="30">
        <f t="shared" si="1"/>
        <v>0</v>
      </c>
      <c r="W11" s="30">
        <f t="shared" si="1"/>
        <v>0</v>
      </c>
      <c r="Y11" s="174"/>
      <c r="Z11" s="175"/>
      <c r="AA11" s="175"/>
      <c r="AB11" s="175"/>
      <c r="AC11" s="176"/>
    </row>
    <row r="12" spans="1:29" s="27" customFormat="1" ht="30.75" customHeight="1">
      <c r="A12" s="32"/>
      <c r="B12" s="20">
        <f>B11+1</f>
        <v>4</v>
      </c>
      <c r="C12" s="33"/>
      <c r="D12" s="181" t="s">
        <v>21</v>
      </c>
      <c r="E12" s="182"/>
      <c r="F12" s="23" t="s">
        <v>19</v>
      </c>
      <c r="G12" s="34">
        <f t="shared" si="0"/>
        <v>-4.9261896740933064E-2</v>
      </c>
      <c r="H12" s="34">
        <f t="shared" si="0"/>
        <v>0.41330475791567256</v>
      </c>
      <c r="I12" s="34">
        <f t="shared" si="0"/>
        <v>-8.0381140905337323E-2</v>
      </c>
      <c r="J12" s="34">
        <f>(J8/I8)-1</f>
        <v>-0.17065174744373823</v>
      </c>
      <c r="K12" s="34">
        <f>(K8/J8)-1</f>
        <v>0.1420004148703693</v>
      </c>
      <c r="L12" s="35"/>
      <c r="M12" s="34">
        <v>-4.9261896740933064E-2</v>
      </c>
      <c r="N12" s="34">
        <v>0.41330475791567256</v>
      </c>
      <c r="O12" s="34">
        <v>-8.0381140905337323E-2</v>
      </c>
      <c r="P12" s="34">
        <v>-0.17065174744373801</v>
      </c>
      <c r="Q12" s="34">
        <v>0.14200041487036907</v>
      </c>
      <c r="R12" s="35"/>
      <c r="S12" s="34">
        <f t="shared" si="1"/>
        <v>0</v>
      </c>
      <c r="T12" s="34">
        <f t="shared" si="1"/>
        <v>0</v>
      </c>
      <c r="U12" s="34">
        <f t="shared" si="1"/>
        <v>0</v>
      </c>
      <c r="V12" s="34">
        <f t="shared" si="1"/>
        <v>-2.2204460492503131E-16</v>
      </c>
      <c r="W12" s="34">
        <f t="shared" si="1"/>
        <v>2.2204460492503131E-16</v>
      </c>
      <c r="Y12" s="177"/>
      <c r="Z12" s="178"/>
      <c r="AA12" s="178"/>
      <c r="AB12" s="178"/>
      <c r="AC12" s="179"/>
    </row>
    <row r="13" spans="1:29" ht="19.5" hidden="1" customHeight="1">
      <c r="M13" s="4"/>
      <c r="N13" s="4"/>
      <c r="O13" s="4"/>
      <c r="P13" s="4"/>
      <c r="Q13" s="4"/>
      <c r="S13" s="4"/>
      <c r="T13" s="4"/>
      <c r="U13" s="4"/>
      <c r="V13" s="4"/>
      <c r="W13" s="4"/>
      <c r="Y13" s="36"/>
      <c r="Z13" s="36"/>
      <c r="AA13" s="36"/>
      <c r="AB13" s="36"/>
      <c r="AC13" s="36"/>
    </row>
    <row r="14" spans="1:29" ht="19.5" customHeight="1">
      <c r="M14" s="4"/>
      <c r="N14" s="4"/>
      <c r="O14" s="4"/>
      <c r="P14" s="4"/>
      <c r="Q14" s="4"/>
      <c r="S14" s="4"/>
      <c r="T14" s="4"/>
      <c r="U14" s="4"/>
      <c r="V14" s="4"/>
      <c r="W14" s="4"/>
      <c r="Y14" s="36"/>
      <c r="Z14" s="36"/>
      <c r="AA14" s="36"/>
      <c r="AB14" s="36"/>
      <c r="AC14" s="36"/>
    </row>
    <row r="15" spans="1:29" ht="31.5" customHeight="1">
      <c r="A15" s="13"/>
      <c r="C15" s="15"/>
      <c r="D15" s="186" t="s">
        <v>22</v>
      </c>
      <c r="E15" s="187"/>
      <c r="F15" s="16"/>
      <c r="G15" s="16"/>
      <c r="H15" s="16"/>
      <c r="I15" s="16"/>
      <c r="J15" s="16"/>
      <c r="K15" s="17"/>
      <c r="M15" s="18"/>
      <c r="N15" s="16"/>
      <c r="O15" s="16"/>
      <c r="P15" s="16"/>
      <c r="Q15" s="17"/>
      <c r="S15" s="18"/>
      <c r="T15" s="16"/>
      <c r="U15" s="16"/>
      <c r="V15" s="16"/>
      <c r="W15" s="17"/>
      <c r="Y15" s="36"/>
      <c r="Z15" s="36"/>
      <c r="AA15" s="36"/>
      <c r="AB15" s="36"/>
      <c r="AC15" s="36"/>
    </row>
    <row r="16" spans="1:29" ht="19.5" customHeight="1">
      <c r="G16" s="37"/>
      <c r="H16" s="38"/>
      <c r="M16" s="4"/>
      <c r="N16" s="4"/>
      <c r="O16" s="4"/>
      <c r="P16" s="4"/>
      <c r="Q16" s="4"/>
      <c r="S16" s="4"/>
      <c r="T16" s="4"/>
      <c r="U16" s="4"/>
      <c r="V16" s="4"/>
      <c r="W16" s="4"/>
      <c r="Y16" s="36"/>
      <c r="Z16" s="36"/>
      <c r="AA16" s="36"/>
      <c r="AB16" s="36"/>
      <c r="AC16" s="36"/>
    </row>
    <row r="17" spans="1:29" ht="19.5" customHeight="1">
      <c r="B17" s="20">
        <f>B12+1</f>
        <v>5</v>
      </c>
      <c r="D17" s="28" t="s">
        <v>23</v>
      </c>
      <c r="E17" s="29"/>
      <c r="F17" s="29" t="s">
        <v>24</v>
      </c>
      <c r="G17" s="39">
        <f t="shared" ref="G17:I22" si="2">M17</f>
        <v>413.95224392420351</v>
      </c>
      <c r="H17" s="39">
        <f t="shared" si="2"/>
        <v>521.01144605425054</v>
      </c>
      <c r="I17" s="39">
        <f t="shared" si="2"/>
        <v>458.77336977067984</v>
      </c>
      <c r="J17" s="39">
        <v>408.48597778067438</v>
      </c>
      <c r="K17" s="39">
        <v>413.18453417789777</v>
      </c>
      <c r="L17" s="40"/>
      <c r="M17" s="39">
        <v>413.95224392420351</v>
      </c>
      <c r="N17" s="39">
        <v>521.01144605425054</v>
      </c>
      <c r="O17" s="39">
        <v>458.77336977067984</v>
      </c>
      <c r="P17" s="39">
        <v>408.48597778067438</v>
      </c>
      <c r="Q17" s="39">
        <v>413.18453417789777</v>
      </c>
      <c r="R17" s="41"/>
      <c r="S17" s="39">
        <f t="shared" ref="S17:W22" si="3">G17-M17</f>
        <v>0</v>
      </c>
      <c r="T17" s="39">
        <f t="shared" si="3"/>
        <v>0</v>
      </c>
      <c r="U17" s="39">
        <f t="shared" si="3"/>
        <v>0</v>
      </c>
      <c r="V17" s="39">
        <f t="shared" si="3"/>
        <v>0</v>
      </c>
      <c r="W17" s="39">
        <f t="shared" si="3"/>
        <v>0</v>
      </c>
      <c r="Y17" s="171"/>
      <c r="Z17" s="172"/>
      <c r="AA17" s="172"/>
      <c r="AB17" s="172"/>
      <c r="AC17" s="173"/>
    </row>
    <row r="18" spans="1:29" ht="19.5" customHeight="1">
      <c r="B18" s="20">
        <f>B17+1</f>
        <v>6</v>
      </c>
      <c r="D18" s="28" t="s">
        <v>25</v>
      </c>
      <c r="E18" s="29" t="s">
        <v>26</v>
      </c>
      <c r="F18" s="29" t="s">
        <v>24</v>
      </c>
      <c r="G18" s="39">
        <f t="shared" si="2"/>
        <v>0</v>
      </c>
      <c r="H18" s="39">
        <f t="shared" si="2"/>
        <v>0.11203826677816824</v>
      </c>
      <c r="I18" s="39">
        <f t="shared" si="2"/>
        <v>2.2598529411764696</v>
      </c>
      <c r="J18" s="39">
        <v>2.3065441176470585</v>
      </c>
      <c r="K18" s="39">
        <v>2.3812500000000001</v>
      </c>
      <c r="L18" s="40"/>
      <c r="M18" s="39">
        <v>0</v>
      </c>
      <c r="N18" s="39">
        <v>0.11203826677816824</v>
      </c>
      <c r="O18" s="39">
        <v>2.2598529411764696</v>
      </c>
      <c r="P18" s="39">
        <v>2.3065441176470585</v>
      </c>
      <c r="Q18" s="39">
        <v>2.3812500000000001</v>
      </c>
      <c r="R18" s="41"/>
      <c r="S18" s="39">
        <f t="shared" si="3"/>
        <v>0</v>
      </c>
      <c r="T18" s="39">
        <f t="shared" si="3"/>
        <v>0</v>
      </c>
      <c r="U18" s="39">
        <f t="shared" si="3"/>
        <v>0</v>
      </c>
      <c r="V18" s="39">
        <f t="shared" si="3"/>
        <v>0</v>
      </c>
      <c r="W18" s="39">
        <f t="shared" si="3"/>
        <v>0</v>
      </c>
      <c r="Y18" s="174"/>
      <c r="Z18" s="175"/>
      <c r="AA18" s="175"/>
      <c r="AB18" s="175"/>
      <c r="AC18" s="176"/>
    </row>
    <row r="19" spans="1:29" ht="19.5" customHeight="1">
      <c r="B19" s="20">
        <f>B18+1</f>
        <v>7</v>
      </c>
      <c r="D19" s="28" t="s">
        <v>27</v>
      </c>
      <c r="E19" s="29" t="s">
        <v>28</v>
      </c>
      <c r="F19" s="29" t="s">
        <v>24</v>
      </c>
      <c r="G19" s="39">
        <f t="shared" si="2"/>
        <v>2.5713646682447938E-2</v>
      </c>
      <c r="H19" s="39">
        <f t="shared" si="2"/>
        <v>-7.2862331602607357E-3</v>
      </c>
      <c r="I19" s="39">
        <f t="shared" si="2"/>
        <v>-7.2862331602607357E-3</v>
      </c>
      <c r="J19" s="39">
        <v>-7.2862331602607357E-3</v>
      </c>
      <c r="K19" s="39">
        <v>-7.2862331602607357E-3</v>
      </c>
      <c r="L19" s="40"/>
      <c r="M19" s="39">
        <v>2.5713646682447938E-2</v>
      </c>
      <c r="N19" s="39">
        <v>-7.2862331602607357E-3</v>
      </c>
      <c r="O19" s="39">
        <v>-7.2862331602607357E-3</v>
      </c>
      <c r="P19" s="39">
        <v>-7.2862331602607357E-3</v>
      </c>
      <c r="Q19" s="39">
        <v>-7.2862331602607357E-3</v>
      </c>
      <c r="R19" s="41"/>
      <c r="S19" s="39">
        <f t="shared" si="3"/>
        <v>0</v>
      </c>
      <c r="T19" s="39">
        <f t="shared" si="3"/>
        <v>0</v>
      </c>
      <c r="U19" s="39">
        <f t="shared" si="3"/>
        <v>0</v>
      </c>
      <c r="V19" s="39">
        <f t="shared" si="3"/>
        <v>0</v>
      </c>
      <c r="W19" s="39">
        <f t="shared" si="3"/>
        <v>0</v>
      </c>
      <c r="Y19" s="174"/>
      <c r="Z19" s="175"/>
      <c r="AA19" s="175"/>
      <c r="AB19" s="175"/>
      <c r="AC19" s="176"/>
    </row>
    <row r="20" spans="1:29" ht="19.5" customHeight="1">
      <c r="B20" s="20">
        <f>B19+1</f>
        <v>8</v>
      </c>
      <c r="D20" s="28" t="s">
        <v>29</v>
      </c>
      <c r="E20" s="29" t="s">
        <v>30</v>
      </c>
      <c r="F20" s="29" t="s">
        <v>24</v>
      </c>
      <c r="G20" s="39">
        <f t="shared" si="2"/>
        <v>3.6948167667458893</v>
      </c>
      <c r="H20" s="39">
        <f t="shared" si="2"/>
        <v>3.1236766356705701</v>
      </c>
      <c r="I20" s="39">
        <f t="shared" si="2"/>
        <v>3.4846925734019871</v>
      </c>
      <c r="J20" s="39">
        <v>9.6271046712787012</v>
      </c>
      <c r="K20" s="39">
        <v>9.704204234226534</v>
      </c>
      <c r="L20" s="40"/>
      <c r="M20" s="39">
        <v>3.6948167667458893</v>
      </c>
      <c r="N20" s="39">
        <v>3.1236766356705701</v>
      </c>
      <c r="O20" s="39">
        <v>3.4846925734019871</v>
      </c>
      <c r="P20" s="39">
        <v>9.6271046712787012</v>
      </c>
      <c r="Q20" s="39">
        <v>9.704204234226534</v>
      </c>
      <c r="R20" s="41"/>
      <c r="S20" s="39">
        <f t="shared" si="3"/>
        <v>0</v>
      </c>
      <c r="T20" s="39">
        <f t="shared" si="3"/>
        <v>0</v>
      </c>
      <c r="U20" s="39">
        <f t="shared" si="3"/>
        <v>0</v>
      </c>
      <c r="V20" s="39">
        <f t="shared" si="3"/>
        <v>0</v>
      </c>
      <c r="W20" s="39">
        <f t="shared" si="3"/>
        <v>0</v>
      </c>
      <c r="Y20" s="174"/>
      <c r="Z20" s="175"/>
      <c r="AA20" s="175"/>
      <c r="AB20" s="175"/>
      <c r="AC20" s="176"/>
    </row>
    <row r="21" spans="1:29" ht="19.5" customHeight="1">
      <c r="B21" s="20">
        <f>B20+1</f>
        <v>9</v>
      </c>
      <c r="D21" s="28" t="s">
        <v>31</v>
      </c>
      <c r="E21" s="29" t="s">
        <v>32</v>
      </c>
      <c r="F21" s="29" t="s">
        <v>24</v>
      </c>
      <c r="G21" s="39">
        <f t="shared" si="2"/>
        <v>0</v>
      </c>
      <c r="H21" s="39">
        <f t="shared" si="2"/>
        <v>0</v>
      </c>
      <c r="I21" s="39">
        <f t="shared" si="2"/>
        <v>0</v>
      </c>
      <c r="J21" s="39">
        <v>0</v>
      </c>
      <c r="K21" s="39">
        <v>0</v>
      </c>
      <c r="L21" s="40"/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41"/>
      <c r="S21" s="39">
        <f t="shared" si="3"/>
        <v>0</v>
      </c>
      <c r="T21" s="39">
        <f t="shared" si="3"/>
        <v>0</v>
      </c>
      <c r="U21" s="39">
        <f t="shared" si="3"/>
        <v>0</v>
      </c>
      <c r="V21" s="39">
        <f t="shared" si="3"/>
        <v>0</v>
      </c>
      <c r="W21" s="39">
        <f t="shared" si="3"/>
        <v>0</v>
      </c>
      <c r="Y21" s="174"/>
      <c r="Z21" s="175"/>
      <c r="AA21" s="175"/>
      <c r="AB21" s="175"/>
      <c r="AC21" s="176"/>
    </row>
    <row r="22" spans="1:29" s="27" customFormat="1" ht="29.25" customHeight="1">
      <c r="A22" s="42"/>
      <c r="B22" s="20">
        <f>B21+1</f>
        <v>10</v>
      </c>
      <c r="C22" s="43"/>
      <c r="D22" s="21" t="s">
        <v>33</v>
      </c>
      <c r="E22" s="44" t="s">
        <v>34</v>
      </c>
      <c r="F22" s="45" t="s">
        <v>24</v>
      </c>
      <c r="G22" s="46">
        <f t="shared" si="2"/>
        <v>417.67277433763184</v>
      </c>
      <c r="H22" s="46">
        <f t="shared" si="2"/>
        <v>524.23987472353906</v>
      </c>
      <c r="I22" s="46">
        <f t="shared" si="2"/>
        <v>464.51062905209807</v>
      </c>
      <c r="J22" s="46">
        <f>SUM(J17:J21)</f>
        <v>420.41234033643985</v>
      </c>
      <c r="K22" s="46">
        <f>SUM(K17:K21)</f>
        <v>425.2627021789641</v>
      </c>
      <c r="L22" s="25"/>
      <c r="M22" s="46">
        <v>417.67277433763184</v>
      </c>
      <c r="N22" s="46">
        <v>524.23987472353906</v>
      </c>
      <c r="O22" s="46">
        <v>464.51062905209807</v>
      </c>
      <c r="P22" s="46">
        <v>420.41234033643985</v>
      </c>
      <c r="Q22" s="46">
        <v>425.2627021789641</v>
      </c>
      <c r="R22" s="26"/>
      <c r="S22" s="46">
        <f t="shared" si="3"/>
        <v>0</v>
      </c>
      <c r="T22" s="46">
        <f t="shared" si="3"/>
        <v>0</v>
      </c>
      <c r="U22" s="46">
        <f t="shared" si="3"/>
        <v>0</v>
      </c>
      <c r="V22" s="46">
        <f t="shared" si="3"/>
        <v>0</v>
      </c>
      <c r="W22" s="46">
        <f t="shared" si="3"/>
        <v>0</v>
      </c>
      <c r="Y22" s="177"/>
      <c r="Z22" s="178"/>
      <c r="AA22" s="178"/>
      <c r="AB22" s="178"/>
      <c r="AC22" s="179"/>
    </row>
    <row r="23" spans="1:29" s="27" customFormat="1" ht="12.75" customHeight="1">
      <c r="A23" s="42"/>
      <c r="B23" s="47"/>
      <c r="C23" s="43"/>
      <c r="D23" s="48"/>
      <c r="E23" s="49"/>
      <c r="F23" s="50"/>
      <c r="G23" s="51"/>
      <c r="H23" s="51"/>
      <c r="I23" s="51"/>
      <c r="J23" s="51"/>
      <c r="K23" s="51"/>
      <c r="L23" s="52"/>
      <c r="M23" s="51"/>
      <c r="N23" s="51"/>
      <c r="O23" s="51"/>
      <c r="P23" s="51"/>
      <c r="Q23" s="51"/>
      <c r="R23" s="26"/>
      <c r="S23" s="51"/>
      <c r="T23" s="51"/>
      <c r="U23" s="51"/>
      <c r="V23" s="51"/>
      <c r="W23" s="51"/>
      <c r="Y23" s="53"/>
      <c r="Z23" s="53"/>
      <c r="AA23" s="53"/>
      <c r="AB23" s="53"/>
      <c r="AC23" s="53"/>
    </row>
    <row r="24" spans="1:29" s="61" customFormat="1" ht="19.5" customHeight="1">
      <c r="A24" s="54"/>
      <c r="B24" s="20">
        <f>B22+1</f>
        <v>11</v>
      </c>
      <c r="C24" s="55"/>
      <c r="D24" s="56" t="s">
        <v>35</v>
      </c>
      <c r="E24" s="57" t="s">
        <v>36</v>
      </c>
      <c r="F24" s="58"/>
      <c r="G24" s="62">
        <f t="shared" ref="G24:I26" si="4">M24</f>
        <v>1.0525261314284649</v>
      </c>
      <c r="H24" s="62">
        <f t="shared" si="4"/>
        <v>1.118876650760557</v>
      </c>
      <c r="I24" s="62">
        <f t="shared" si="4"/>
        <v>1.2411966917132644</v>
      </c>
      <c r="J24" s="62">
        <v>1.2919142050524253</v>
      </c>
      <c r="K24" s="62">
        <v>1.3140081991417569</v>
      </c>
      <c r="M24" s="62">
        <v>1.0525261314284649</v>
      </c>
      <c r="N24" s="62">
        <v>1.118876650760557</v>
      </c>
      <c r="O24" s="62">
        <v>1.2411966917132644</v>
      </c>
      <c r="P24" s="62">
        <v>1.2919142050524253</v>
      </c>
      <c r="Q24" s="62">
        <v>1.3140081991417569</v>
      </c>
      <c r="S24" s="62">
        <f t="shared" ref="S24:W26" si="5">G24-M24</f>
        <v>0</v>
      </c>
      <c r="T24" s="62">
        <f t="shared" si="5"/>
        <v>0</v>
      </c>
      <c r="U24" s="62">
        <f t="shared" si="5"/>
        <v>0</v>
      </c>
      <c r="V24" s="62">
        <f t="shared" si="5"/>
        <v>0</v>
      </c>
      <c r="W24" s="62">
        <f t="shared" si="5"/>
        <v>0</v>
      </c>
      <c r="Y24" s="193"/>
      <c r="Z24" s="194"/>
      <c r="AA24" s="194"/>
      <c r="AB24" s="194"/>
      <c r="AC24" s="195"/>
    </row>
    <row r="25" spans="1:29" ht="19.5" customHeight="1">
      <c r="A25" s="63"/>
      <c r="B25" s="20">
        <f>B24+1</f>
        <v>12</v>
      </c>
      <c r="D25" s="28" t="s">
        <v>37</v>
      </c>
      <c r="E25" s="64"/>
      <c r="F25" s="29" t="s">
        <v>17</v>
      </c>
      <c r="G25" s="39">
        <f t="shared" si="4"/>
        <v>21.938735038949972</v>
      </c>
      <c r="H25" s="39">
        <f t="shared" si="4"/>
        <v>62.319880502268347</v>
      </c>
      <c r="I25" s="39">
        <f t="shared" si="4"/>
        <v>112.03842699301339</v>
      </c>
      <c r="J25" s="39">
        <f>J26-J22</f>
        <v>122.7243341235415</v>
      </c>
      <c r="K25" s="39">
        <f>K26-K22</f>
        <v>133.53597527337388</v>
      </c>
      <c r="L25" s="40"/>
      <c r="M25" s="39">
        <v>21.938735038949972</v>
      </c>
      <c r="N25" s="39">
        <v>62.319880502268347</v>
      </c>
      <c r="O25" s="39">
        <v>112.03842699301339</v>
      </c>
      <c r="P25" s="39">
        <v>122.7243341235415</v>
      </c>
      <c r="Q25" s="39">
        <v>133.53597527337388</v>
      </c>
      <c r="R25" s="41"/>
      <c r="S25" s="39">
        <f t="shared" si="5"/>
        <v>0</v>
      </c>
      <c r="T25" s="39">
        <f t="shared" si="5"/>
        <v>0</v>
      </c>
      <c r="U25" s="39">
        <f t="shared" si="5"/>
        <v>0</v>
      </c>
      <c r="V25" s="39">
        <f t="shared" si="5"/>
        <v>0</v>
      </c>
      <c r="W25" s="39">
        <f t="shared" si="5"/>
        <v>0</v>
      </c>
      <c r="Y25" s="196"/>
      <c r="Z25" s="197"/>
      <c r="AA25" s="197"/>
      <c r="AB25" s="197"/>
      <c r="AC25" s="198"/>
    </row>
    <row r="26" spans="1:29" s="27" customFormat="1" ht="29.25" customHeight="1">
      <c r="A26" s="42"/>
      <c r="B26" s="20">
        <f>B25+1</f>
        <v>13</v>
      </c>
      <c r="C26" s="43"/>
      <c r="D26" s="21" t="s">
        <v>38</v>
      </c>
      <c r="E26" s="22" t="str">
        <f>E22</f>
        <v>Rt</v>
      </c>
      <c r="F26" s="23" t="s">
        <v>17</v>
      </c>
      <c r="G26" s="24">
        <f t="shared" si="4"/>
        <v>439.61150937658181</v>
      </c>
      <c r="H26" s="24">
        <f t="shared" si="4"/>
        <v>586.55975522580741</v>
      </c>
      <c r="I26" s="24">
        <f t="shared" si="4"/>
        <v>576.54905604511146</v>
      </c>
      <c r="J26" s="24">
        <f>J22*J24</f>
        <v>543.13667445998135</v>
      </c>
      <c r="K26" s="24">
        <f>K22*K24</f>
        <v>558.79867745233798</v>
      </c>
      <c r="L26" s="25"/>
      <c r="M26" s="24">
        <v>439.61150937658181</v>
      </c>
      <c r="N26" s="24">
        <v>586.55975522580741</v>
      </c>
      <c r="O26" s="24">
        <v>576.54905604511146</v>
      </c>
      <c r="P26" s="24">
        <v>543.13667445998135</v>
      </c>
      <c r="Q26" s="24">
        <v>558.79867745233798</v>
      </c>
      <c r="R26" s="26"/>
      <c r="S26" s="24">
        <f t="shared" si="5"/>
        <v>0</v>
      </c>
      <c r="T26" s="24">
        <f>T25+T22</f>
        <v>0</v>
      </c>
      <c r="U26" s="24">
        <f>U25+U22</f>
        <v>0</v>
      </c>
      <c r="V26" s="24">
        <f>V25+V22</f>
        <v>0</v>
      </c>
      <c r="W26" s="24">
        <f>W25+W22</f>
        <v>0</v>
      </c>
      <c r="Y26" s="190"/>
      <c r="Z26" s="191"/>
      <c r="AA26" s="191"/>
      <c r="AB26" s="191"/>
      <c r="AC26" s="192"/>
    </row>
    <row r="27" spans="1:29" ht="12.75" customHeight="1">
      <c r="B27" s="65"/>
      <c r="D27" s="66"/>
      <c r="E27" s="67"/>
      <c r="F27" s="68"/>
      <c r="G27" s="69"/>
      <c r="H27" s="70"/>
      <c r="I27" s="70"/>
      <c r="J27" s="70"/>
      <c r="K27" s="70"/>
      <c r="L27" s="40"/>
      <c r="M27" s="70"/>
      <c r="N27" s="70"/>
      <c r="O27" s="70"/>
      <c r="P27" s="70"/>
      <c r="Q27" s="70"/>
      <c r="R27" s="41"/>
      <c r="S27" s="71"/>
      <c r="T27" s="71"/>
      <c r="U27" s="71"/>
      <c r="V27" s="71"/>
      <c r="W27" s="71"/>
      <c r="Y27" s="36"/>
      <c r="Z27" s="36"/>
      <c r="AA27" s="36"/>
      <c r="AB27" s="36"/>
      <c r="AC27" s="36"/>
    </row>
    <row r="28" spans="1:29" ht="19.5" customHeight="1">
      <c r="B28" s="20">
        <f>B26+1</f>
        <v>14</v>
      </c>
      <c r="D28" s="28" t="s">
        <v>39</v>
      </c>
      <c r="E28" s="29" t="s">
        <v>40</v>
      </c>
      <c r="F28" s="29" t="s">
        <v>17</v>
      </c>
      <c r="G28" s="39">
        <f t="shared" ref="G28:I31" si="6">M28</f>
        <v>-2.0023961779165589</v>
      </c>
      <c r="H28" s="39">
        <f t="shared" si="6"/>
        <v>33.857491253155153</v>
      </c>
      <c r="I28" s="39">
        <f t="shared" si="6"/>
        <v>1.2264793286137898</v>
      </c>
      <c r="J28" s="39">
        <v>-54.353735896260176</v>
      </c>
      <c r="K28" s="39">
        <v>0</v>
      </c>
      <c r="L28" s="40"/>
      <c r="M28" s="39">
        <v>-2.0023961779165589</v>
      </c>
      <c r="N28" s="39">
        <v>33.857491253155153</v>
      </c>
      <c r="O28" s="39">
        <v>1.2264793286137898</v>
      </c>
      <c r="P28" s="39">
        <v>-54.353735896260176</v>
      </c>
      <c r="Q28" s="39">
        <v>0</v>
      </c>
      <c r="R28" s="41"/>
      <c r="S28" s="39">
        <f t="shared" ref="S28:W32" si="7">G28-M28</f>
        <v>0</v>
      </c>
      <c r="T28" s="39">
        <f t="shared" si="7"/>
        <v>0</v>
      </c>
      <c r="U28" s="39">
        <f t="shared" si="7"/>
        <v>0</v>
      </c>
      <c r="V28" s="39">
        <f t="shared" si="7"/>
        <v>0</v>
      </c>
      <c r="W28" s="39">
        <f t="shared" si="7"/>
        <v>0</v>
      </c>
      <c r="Y28" s="193"/>
      <c r="Z28" s="194"/>
      <c r="AA28" s="194"/>
      <c r="AB28" s="194"/>
      <c r="AC28" s="195"/>
    </row>
    <row r="29" spans="1:29" ht="19.5" customHeight="1">
      <c r="B29" s="20">
        <f>B28+1</f>
        <v>15</v>
      </c>
      <c r="D29" s="28" t="s">
        <v>41</v>
      </c>
      <c r="E29" s="29" t="s">
        <v>42</v>
      </c>
      <c r="F29" s="29" t="s">
        <v>17</v>
      </c>
      <c r="G29" s="39">
        <f t="shared" si="6"/>
        <v>1.6855849269264442</v>
      </c>
      <c r="H29" s="39">
        <f t="shared" si="6"/>
        <v>2.5914692227356531</v>
      </c>
      <c r="I29" s="39">
        <f t="shared" si="6"/>
        <v>11.834656840908011</v>
      </c>
      <c r="J29" s="39">
        <v>0</v>
      </c>
      <c r="K29" s="39">
        <v>0</v>
      </c>
      <c r="L29" s="40"/>
      <c r="M29" s="39">
        <v>1.6855849269264442</v>
      </c>
      <c r="N29" s="39">
        <v>2.5914692227356531</v>
      </c>
      <c r="O29" s="39">
        <v>11.834656840908011</v>
      </c>
      <c r="P29" s="39">
        <v>0</v>
      </c>
      <c r="Q29" s="39">
        <v>0</v>
      </c>
      <c r="R29" s="41"/>
      <c r="S29" s="39">
        <f t="shared" si="7"/>
        <v>0</v>
      </c>
      <c r="T29" s="39">
        <f t="shared" si="7"/>
        <v>0</v>
      </c>
      <c r="U29" s="39">
        <f t="shared" si="7"/>
        <v>0</v>
      </c>
      <c r="V29" s="39">
        <f t="shared" si="7"/>
        <v>0</v>
      </c>
      <c r="W29" s="39">
        <f t="shared" si="7"/>
        <v>0</v>
      </c>
      <c r="Y29" s="196"/>
      <c r="Z29" s="197"/>
      <c r="AA29" s="197"/>
      <c r="AB29" s="197"/>
      <c r="AC29" s="198"/>
    </row>
    <row r="30" spans="1:29" ht="19.5" customHeight="1">
      <c r="B30" s="20">
        <f>B29+1</f>
        <v>16</v>
      </c>
      <c r="D30" s="28" t="s">
        <v>43</v>
      </c>
      <c r="E30" s="29" t="s">
        <v>44</v>
      </c>
      <c r="F30" s="29" t="s">
        <v>17</v>
      </c>
      <c r="G30" s="39">
        <f t="shared" si="6"/>
        <v>13.896610196441332</v>
      </c>
      <c r="H30" s="39">
        <f t="shared" si="6"/>
        <v>17.488716595859589</v>
      </c>
      <c r="I30" s="39">
        <f t="shared" si="6"/>
        <v>-0.59667427209221291</v>
      </c>
      <c r="J30" s="39">
        <v>-0.28560672605830484</v>
      </c>
      <c r="K30" s="39">
        <v>-0.93452183065858152</v>
      </c>
      <c r="L30" s="40"/>
      <c r="M30" s="39">
        <v>13.896610196441332</v>
      </c>
      <c r="N30" s="39">
        <v>17.488716595859589</v>
      </c>
      <c r="O30" s="39">
        <v>-0.59667427209221291</v>
      </c>
      <c r="P30" s="39">
        <v>-0.28560672605830484</v>
      </c>
      <c r="Q30" s="39">
        <v>-0.93452183065858152</v>
      </c>
      <c r="R30" s="41"/>
      <c r="S30" s="39">
        <f t="shared" si="7"/>
        <v>0</v>
      </c>
      <c r="T30" s="39">
        <f t="shared" si="7"/>
        <v>0</v>
      </c>
      <c r="U30" s="39">
        <f t="shared" si="7"/>
        <v>0</v>
      </c>
      <c r="V30" s="39">
        <f t="shared" si="7"/>
        <v>0</v>
      </c>
      <c r="W30" s="39">
        <f t="shared" si="7"/>
        <v>0</v>
      </c>
      <c r="Y30" s="190"/>
      <c r="Z30" s="191"/>
      <c r="AA30" s="191"/>
      <c r="AB30" s="191"/>
      <c r="AC30" s="192"/>
    </row>
    <row r="31" spans="1:29" s="27" customFormat="1" ht="29.25" customHeight="1">
      <c r="A31" s="42"/>
      <c r="B31" s="20">
        <f>B30+1</f>
        <v>17</v>
      </c>
      <c r="C31" s="43"/>
      <c r="D31" s="21" t="s">
        <v>15</v>
      </c>
      <c r="E31" s="22" t="s">
        <v>16</v>
      </c>
      <c r="F31" s="23" t="s">
        <v>17</v>
      </c>
      <c r="G31" s="24">
        <f t="shared" si="6"/>
        <v>453.19130832203302</v>
      </c>
      <c r="H31" s="24">
        <f t="shared" si="6"/>
        <v>640.49743229755779</v>
      </c>
      <c r="I31" s="24">
        <f t="shared" si="6"/>
        <v>589.01351794254106</v>
      </c>
      <c r="J31" s="24">
        <v>488.49733183766278</v>
      </c>
      <c r="K31" s="24">
        <v>557.8641556216794</v>
      </c>
      <c r="L31" s="25"/>
      <c r="M31" s="24">
        <v>453.19130832203302</v>
      </c>
      <c r="N31" s="24">
        <v>640.49743229755779</v>
      </c>
      <c r="O31" s="24">
        <v>589.01351794254106</v>
      </c>
      <c r="P31" s="24">
        <v>488.4973318376629</v>
      </c>
      <c r="Q31" s="24">
        <v>557.8641556216794</v>
      </c>
      <c r="R31" s="26"/>
      <c r="S31" s="24">
        <f t="shared" si="7"/>
        <v>0</v>
      </c>
      <c r="T31" s="24">
        <f t="shared" si="7"/>
        <v>0</v>
      </c>
      <c r="U31" s="24">
        <f t="shared" si="7"/>
        <v>0</v>
      </c>
      <c r="V31" s="24">
        <f t="shared" si="7"/>
        <v>0</v>
      </c>
      <c r="W31" s="24">
        <f t="shared" si="7"/>
        <v>0</v>
      </c>
      <c r="Y31" s="190"/>
      <c r="Z31" s="191"/>
      <c r="AA31" s="191"/>
      <c r="AB31" s="191"/>
      <c r="AC31" s="192"/>
    </row>
    <row r="32" spans="1:29" s="79" customFormat="1" ht="19.5" customHeight="1">
      <c r="A32" s="72"/>
      <c r="B32" s="20">
        <f>B31+1</f>
        <v>18</v>
      </c>
      <c r="C32" s="73"/>
      <c r="D32" s="74" t="s">
        <v>45</v>
      </c>
      <c r="E32" s="75" t="s">
        <v>16</v>
      </c>
      <c r="F32" s="76" t="s">
        <v>17</v>
      </c>
      <c r="G32" s="77">
        <f>M32</f>
        <v>478.43566179557678</v>
      </c>
      <c r="H32" s="77">
        <f>N32</f>
        <v>645.78859492004415</v>
      </c>
      <c r="I32" s="77">
        <v>550.21574483102722</v>
      </c>
      <c r="J32" s="77">
        <v>488.49733183766278</v>
      </c>
      <c r="K32" s="77">
        <v>557.8641556216794</v>
      </c>
      <c r="L32" s="78"/>
      <c r="M32" s="77">
        <v>478.43566179557678</v>
      </c>
      <c r="N32" s="77">
        <v>645.78859492004415</v>
      </c>
      <c r="O32" s="77">
        <v>550.21574483102722</v>
      </c>
      <c r="P32" s="77">
        <v>488.4973318376629</v>
      </c>
      <c r="Q32" s="77">
        <v>557.8641556216794</v>
      </c>
      <c r="R32" s="78"/>
      <c r="S32" s="77">
        <f t="shared" si="7"/>
        <v>0</v>
      </c>
      <c r="T32" s="77">
        <f t="shared" si="7"/>
        <v>0</v>
      </c>
      <c r="U32" s="77">
        <f t="shared" si="7"/>
        <v>0</v>
      </c>
      <c r="V32" s="77">
        <f t="shared" si="7"/>
        <v>0</v>
      </c>
      <c r="W32" s="77">
        <f t="shared" si="7"/>
        <v>0</v>
      </c>
      <c r="Y32" s="190"/>
      <c r="Z32" s="191"/>
      <c r="AA32" s="191"/>
      <c r="AB32" s="191"/>
      <c r="AC32" s="192"/>
    </row>
    <row r="33" spans="1:29" ht="12.75" customHeight="1">
      <c r="B33" s="80"/>
      <c r="D33" s="81"/>
      <c r="E33" s="82"/>
      <c r="F33" s="82"/>
      <c r="G33" s="83"/>
      <c r="H33" s="83"/>
      <c r="I33" s="83"/>
      <c r="J33" s="83"/>
      <c r="K33" s="83"/>
      <c r="L33" s="40"/>
      <c r="M33" s="83"/>
      <c r="N33" s="83"/>
      <c r="O33" s="83"/>
      <c r="P33" s="83"/>
      <c r="Q33" s="83"/>
      <c r="R33" s="41"/>
      <c r="S33" s="84"/>
      <c r="T33" s="84"/>
      <c r="U33" s="84"/>
      <c r="V33" s="84"/>
      <c r="W33" s="84"/>
      <c r="Y33" s="36"/>
      <c r="Z33" s="36"/>
      <c r="AA33" s="36"/>
      <c r="AB33" s="36"/>
      <c r="AC33" s="36"/>
    </row>
    <row r="34" spans="1:29" ht="19.5" customHeight="1">
      <c r="B34" s="20">
        <f>B32+1</f>
        <v>19</v>
      </c>
      <c r="D34" s="28" t="s">
        <v>46</v>
      </c>
      <c r="E34" s="29" t="s">
        <v>47</v>
      </c>
      <c r="F34" s="29" t="s">
        <v>17</v>
      </c>
      <c r="G34" s="39">
        <f t="shared" ref="G34:I35" si="8">M34</f>
        <v>453.19130832203302</v>
      </c>
      <c r="H34" s="39">
        <f t="shared" si="8"/>
        <v>640.49743229755779</v>
      </c>
      <c r="I34" s="39">
        <f t="shared" si="8"/>
        <v>589.01351794254106</v>
      </c>
      <c r="J34" s="39">
        <f>J31</f>
        <v>488.49733183766278</v>
      </c>
      <c r="K34" s="39">
        <f>K31</f>
        <v>557.8641556216794</v>
      </c>
      <c r="L34" s="40"/>
      <c r="M34" s="39">
        <v>453.19130832203302</v>
      </c>
      <c r="N34" s="39">
        <v>640.49743229755779</v>
      </c>
      <c r="O34" s="39">
        <v>589.01351794254106</v>
      </c>
      <c r="P34" s="39">
        <v>488.4973318376629</v>
      </c>
      <c r="Q34" s="39">
        <v>557.8641556216794</v>
      </c>
      <c r="R34" s="41"/>
      <c r="S34" s="39">
        <f t="shared" ref="S34:W35" si="9">G34-M34</f>
        <v>0</v>
      </c>
      <c r="T34" s="39">
        <f t="shared" si="9"/>
        <v>0</v>
      </c>
      <c r="U34" s="39">
        <f t="shared" si="9"/>
        <v>0</v>
      </c>
      <c r="V34" s="39">
        <f t="shared" si="9"/>
        <v>0</v>
      </c>
      <c r="W34" s="39">
        <f t="shared" si="9"/>
        <v>0</v>
      </c>
      <c r="Y34" s="190"/>
      <c r="Z34" s="191"/>
      <c r="AA34" s="191"/>
      <c r="AB34" s="191"/>
      <c r="AC34" s="192"/>
    </row>
    <row r="35" spans="1:29" ht="19.5" customHeight="1">
      <c r="B35" s="20">
        <f>B34+1</f>
        <v>20</v>
      </c>
      <c r="D35" s="28" t="s">
        <v>48</v>
      </c>
      <c r="E35" s="29" t="s">
        <v>49</v>
      </c>
      <c r="F35" s="29" t="s">
        <v>17</v>
      </c>
      <c r="G35" s="39">
        <f t="shared" si="8"/>
        <v>0</v>
      </c>
      <c r="H35" s="39">
        <f t="shared" si="8"/>
        <v>0</v>
      </c>
      <c r="I35" s="39">
        <f t="shared" si="8"/>
        <v>0</v>
      </c>
      <c r="J35" s="39">
        <f>J34-J31</f>
        <v>0</v>
      </c>
      <c r="K35" s="39">
        <f>K34-K31</f>
        <v>0</v>
      </c>
      <c r="L35" s="40"/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41"/>
      <c r="S35" s="39">
        <f t="shared" si="9"/>
        <v>0</v>
      </c>
      <c r="T35" s="39">
        <f t="shared" si="9"/>
        <v>0</v>
      </c>
      <c r="U35" s="39">
        <f t="shared" si="9"/>
        <v>0</v>
      </c>
      <c r="V35" s="39">
        <f t="shared" si="9"/>
        <v>0</v>
      </c>
      <c r="W35" s="39">
        <f t="shared" si="9"/>
        <v>0</v>
      </c>
      <c r="Y35" s="190"/>
      <c r="Z35" s="191"/>
      <c r="AA35" s="191"/>
      <c r="AB35" s="191"/>
      <c r="AC35" s="192"/>
    </row>
    <row r="36" spans="1:29">
      <c r="D36" s="7"/>
      <c r="E36" s="7"/>
      <c r="F36" s="7"/>
      <c r="G36" s="85"/>
      <c r="H36" s="85"/>
      <c r="I36" s="85"/>
      <c r="J36" s="85"/>
      <c r="K36" s="85"/>
      <c r="L36" s="86"/>
      <c r="M36" s="85"/>
      <c r="N36" s="85"/>
      <c r="O36" s="85"/>
      <c r="P36" s="85"/>
      <c r="Q36" s="85"/>
      <c r="R36" s="86"/>
      <c r="S36" s="85"/>
      <c r="T36" s="85"/>
      <c r="U36" s="85"/>
      <c r="V36" s="85"/>
      <c r="W36" s="85"/>
      <c r="Y36" s="19"/>
      <c r="Z36" s="19"/>
      <c r="AA36" s="19"/>
      <c r="AB36" s="19"/>
      <c r="AC36" s="19"/>
    </row>
    <row r="37" spans="1:29" ht="31.5" customHeight="1">
      <c r="A37" s="42"/>
      <c r="B37" s="87"/>
      <c r="C37" s="43"/>
      <c r="D37" s="186" t="s">
        <v>50</v>
      </c>
      <c r="E37" s="187"/>
      <c r="F37" s="16"/>
      <c r="G37" s="88"/>
      <c r="H37" s="89"/>
      <c r="I37" s="89"/>
      <c r="J37" s="89"/>
      <c r="K37" s="90"/>
      <c r="L37" s="86"/>
      <c r="M37" s="88"/>
      <c r="N37" s="89"/>
      <c r="O37" s="89"/>
      <c r="P37" s="89"/>
      <c r="Q37" s="90"/>
      <c r="R37" s="86"/>
      <c r="S37" s="88"/>
      <c r="T37" s="89"/>
      <c r="U37" s="89"/>
      <c r="V37" s="89"/>
      <c r="W37" s="90"/>
      <c r="Y37" s="19"/>
      <c r="Z37" s="19"/>
      <c r="AA37" s="19"/>
      <c r="AB37" s="19"/>
      <c r="AC37" s="19"/>
    </row>
    <row r="38" spans="1:29">
      <c r="D38" s="7"/>
      <c r="E38" s="7"/>
      <c r="F38" s="7"/>
      <c r="G38" s="85"/>
      <c r="H38" s="85"/>
      <c r="I38" s="85"/>
      <c r="J38" s="85"/>
      <c r="K38" s="85"/>
      <c r="L38" s="86"/>
      <c r="M38" s="85"/>
      <c r="N38" s="85"/>
      <c r="O38" s="85"/>
      <c r="P38" s="85"/>
      <c r="Q38" s="85"/>
      <c r="R38" s="86"/>
      <c r="S38" s="85"/>
      <c r="T38" s="85"/>
      <c r="U38" s="85"/>
      <c r="V38" s="85"/>
      <c r="W38" s="85"/>
      <c r="Y38" s="19"/>
      <c r="Z38" s="19"/>
      <c r="AA38" s="19"/>
      <c r="AB38" s="19"/>
      <c r="AC38" s="19"/>
    </row>
    <row r="39" spans="1:29" ht="19.5" customHeight="1">
      <c r="B39" s="20">
        <f>B35+1</f>
        <v>21</v>
      </c>
      <c r="D39" s="188" t="s">
        <v>51</v>
      </c>
      <c r="E39" s="189"/>
      <c r="F39" s="29" t="s">
        <v>52</v>
      </c>
      <c r="G39" s="91">
        <f t="shared" ref="G39:I42" si="10">M39</f>
        <v>13635.881618861231</v>
      </c>
      <c r="H39" s="91">
        <f t="shared" si="10"/>
        <v>13775.854156351617</v>
      </c>
      <c r="I39" s="91">
        <f t="shared" si="10"/>
        <v>12624.890942932401</v>
      </c>
      <c r="J39" s="91">
        <v>11011.907826072009</v>
      </c>
      <c r="K39" s="91">
        <v>11011.907826072009</v>
      </c>
      <c r="L39" s="41"/>
      <c r="M39" s="91">
        <v>13635.881618861231</v>
      </c>
      <c r="N39" s="91">
        <v>13775.854156351617</v>
      </c>
      <c r="O39" s="91">
        <v>12624.890942932401</v>
      </c>
      <c r="P39" s="91">
        <v>11084.887276901656</v>
      </c>
      <c r="Q39" s="91">
        <v>11084.887276901656</v>
      </c>
      <c r="R39" s="41"/>
      <c r="S39" s="92">
        <f t="shared" ref="S39:W42" si="11">G39-M39</f>
        <v>0</v>
      </c>
      <c r="T39" s="92">
        <f t="shared" si="11"/>
        <v>0</v>
      </c>
      <c r="U39" s="92">
        <f t="shared" si="11"/>
        <v>0</v>
      </c>
      <c r="V39" s="92">
        <f t="shared" si="11"/>
        <v>-72.979450829647249</v>
      </c>
      <c r="W39" s="92">
        <f t="shared" si="11"/>
        <v>-72.979450829647249</v>
      </c>
      <c r="Y39" s="190"/>
      <c r="Z39" s="191"/>
      <c r="AA39" s="191"/>
      <c r="AB39" s="191"/>
      <c r="AC39" s="192"/>
    </row>
    <row r="40" spans="1:29" ht="19.5" customHeight="1">
      <c r="B40" s="20">
        <f>B39+1</f>
        <v>22</v>
      </c>
      <c r="D40" s="188" t="s">
        <v>53</v>
      </c>
      <c r="E40" s="189"/>
      <c r="F40" s="29" t="s">
        <v>17</v>
      </c>
      <c r="G40" s="93"/>
      <c r="H40" s="93"/>
      <c r="I40" s="93"/>
      <c r="J40" s="93"/>
      <c r="K40" s="93"/>
      <c r="L40" s="94"/>
      <c r="M40" s="93"/>
      <c r="N40" s="93"/>
      <c r="O40" s="93"/>
      <c r="P40" s="93"/>
      <c r="Q40" s="93"/>
      <c r="R40" s="94"/>
      <c r="S40" s="95"/>
      <c r="T40" s="95"/>
      <c r="U40" s="95"/>
      <c r="V40" s="95"/>
      <c r="W40" s="95"/>
      <c r="Y40" s="190"/>
      <c r="Z40" s="191"/>
      <c r="AA40" s="191"/>
      <c r="AB40" s="191"/>
      <c r="AC40" s="192"/>
    </row>
    <row r="41" spans="1:29" ht="25.5" customHeight="1">
      <c r="B41" s="20">
        <f>B40+1</f>
        <v>23</v>
      </c>
      <c r="D41" s="199" t="s">
        <v>54</v>
      </c>
      <c r="E41" s="200"/>
      <c r="F41" s="96" t="s">
        <v>24</v>
      </c>
      <c r="G41" s="97"/>
      <c r="H41" s="97"/>
      <c r="I41" s="97"/>
      <c r="J41" s="97"/>
      <c r="K41" s="97"/>
      <c r="L41" s="94"/>
      <c r="M41" s="97"/>
      <c r="N41" s="97"/>
      <c r="O41" s="97"/>
      <c r="P41" s="97"/>
      <c r="Q41" s="97"/>
      <c r="R41" s="94"/>
      <c r="S41" s="97"/>
      <c r="T41" s="97"/>
      <c r="U41" s="97"/>
      <c r="V41" s="97"/>
      <c r="W41" s="97"/>
      <c r="Y41" s="190"/>
      <c r="Z41" s="191"/>
      <c r="AA41" s="191"/>
      <c r="AB41" s="191"/>
      <c r="AC41" s="192"/>
    </row>
    <row r="42" spans="1:29" ht="25.5" customHeight="1">
      <c r="B42" s="20">
        <f>B41+1</f>
        <v>24</v>
      </c>
      <c r="D42" s="201" t="s">
        <v>55</v>
      </c>
      <c r="E42" s="202"/>
      <c r="F42" s="98" t="s">
        <v>19</v>
      </c>
      <c r="G42" s="99"/>
      <c r="H42" s="99"/>
      <c r="I42" s="99"/>
      <c r="J42" s="99"/>
      <c r="K42" s="99"/>
      <c r="L42" s="100"/>
      <c r="M42" s="99"/>
      <c r="N42" s="99"/>
      <c r="O42" s="99"/>
      <c r="P42" s="99"/>
      <c r="Q42" s="99"/>
      <c r="R42" s="101"/>
      <c r="S42" s="102"/>
      <c r="T42" s="102"/>
      <c r="U42" s="102"/>
      <c r="V42" s="102"/>
      <c r="W42" s="102"/>
      <c r="Y42" s="190"/>
      <c r="Z42" s="191"/>
      <c r="AA42" s="191"/>
      <c r="AB42" s="191"/>
      <c r="AC42" s="192"/>
    </row>
    <row r="43" spans="1:29">
      <c r="D43" s="7"/>
      <c r="E43" s="7"/>
      <c r="F43" s="7"/>
      <c r="G43" s="85"/>
      <c r="H43" s="85"/>
      <c r="I43" s="85"/>
      <c r="J43" s="85"/>
      <c r="K43" s="85"/>
      <c r="L43" s="86"/>
      <c r="M43" s="85"/>
      <c r="N43" s="85"/>
      <c r="O43" s="85"/>
      <c r="P43" s="85"/>
      <c r="Q43" s="85"/>
      <c r="R43" s="86"/>
      <c r="S43" s="85"/>
      <c r="T43" s="85"/>
      <c r="U43" s="85"/>
      <c r="V43" s="85"/>
      <c r="W43" s="85"/>
      <c r="Y43" s="19"/>
      <c r="Z43" s="19"/>
      <c r="AA43" s="19"/>
      <c r="AB43" s="19"/>
      <c r="AC43" s="19"/>
    </row>
    <row r="44" spans="1:29" ht="31.5" customHeight="1">
      <c r="A44" s="42"/>
      <c r="B44" s="32"/>
      <c r="C44" s="43"/>
      <c r="D44" s="186" t="s">
        <v>56</v>
      </c>
      <c r="E44" s="187"/>
      <c r="F44" s="16"/>
      <c r="G44" s="88"/>
      <c r="H44" s="89"/>
      <c r="I44" s="89"/>
      <c r="J44" s="89"/>
      <c r="K44" s="90"/>
      <c r="L44" s="86"/>
      <c r="M44" s="88"/>
      <c r="N44" s="89"/>
      <c r="O44" s="89"/>
      <c r="P44" s="89"/>
      <c r="Q44" s="90"/>
      <c r="R44" s="86"/>
      <c r="S44" s="88"/>
      <c r="T44" s="89"/>
      <c r="U44" s="89"/>
      <c r="V44" s="89"/>
      <c r="W44" s="90"/>
      <c r="Y44" s="19"/>
      <c r="Z44" s="19"/>
      <c r="AA44" s="19"/>
      <c r="AB44" s="19"/>
      <c r="AC44" s="19"/>
    </row>
    <row r="45" spans="1:29">
      <c r="D45" s="103"/>
      <c r="E45" s="103"/>
      <c r="F45" s="103"/>
      <c r="G45" s="104"/>
      <c r="H45" s="104"/>
      <c r="I45" s="104"/>
      <c r="J45" s="104"/>
      <c r="K45" s="104"/>
      <c r="L45" s="86"/>
      <c r="M45" s="104"/>
      <c r="N45" s="104"/>
      <c r="O45" s="104"/>
      <c r="P45" s="104"/>
      <c r="Q45" s="104"/>
      <c r="R45" s="86"/>
      <c r="S45" s="104"/>
      <c r="T45" s="104"/>
      <c r="U45" s="104"/>
      <c r="V45" s="104"/>
      <c r="W45" s="104"/>
      <c r="Y45" s="19"/>
      <c r="Z45" s="19"/>
      <c r="AA45" s="19"/>
      <c r="AB45" s="19"/>
      <c r="AC45" s="19"/>
    </row>
    <row r="46" spans="1:29" ht="19.5" customHeight="1">
      <c r="B46" s="20">
        <f>B42+1</f>
        <v>25</v>
      </c>
      <c r="D46" s="28" t="s">
        <v>57</v>
      </c>
      <c r="E46" s="29" t="s">
        <v>58</v>
      </c>
      <c r="F46" s="29" t="s">
        <v>24</v>
      </c>
      <c r="G46" s="91">
        <f t="shared" ref="G46:I51" si="12">M46</f>
        <v>38.273965494790581</v>
      </c>
      <c r="H46" s="91">
        <f t="shared" si="12"/>
        <v>40.646881472616393</v>
      </c>
      <c r="I46" s="91">
        <f t="shared" si="12"/>
        <v>34.864470188973655</v>
      </c>
      <c r="J46" s="91">
        <f>J47/J24</f>
        <v>29.002566265377141</v>
      </c>
      <c r="K46" s="91">
        <f>K47/K24</f>
        <v>37.815651845238882</v>
      </c>
      <c r="L46" s="41"/>
      <c r="M46" s="91">
        <v>38.273965494790581</v>
      </c>
      <c r="N46" s="91">
        <v>40.646881472616393</v>
      </c>
      <c r="O46" s="91">
        <v>34.864470188973655</v>
      </c>
      <c r="P46" s="91">
        <v>29.002566265377141</v>
      </c>
      <c r="Q46" s="91">
        <v>37.815651845238882</v>
      </c>
      <c r="R46" s="41"/>
      <c r="S46" s="91">
        <f t="shared" ref="S46:W52" si="13">G46-M46</f>
        <v>0</v>
      </c>
      <c r="T46" s="91">
        <f t="shared" si="13"/>
        <v>0</v>
      </c>
      <c r="U46" s="91">
        <f t="shared" si="13"/>
        <v>0</v>
      </c>
      <c r="V46" s="91">
        <f t="shared" si="13"/>
        <v>0</v>
      </c>
      <c r="W46" s="91">
        <f t="shared" si="13"/>
        <v>0</v>
      </c>
      <c r="Y46" s="193"/>
      <c r="Z46" s="194"/>
      <c r="AA46" s="194"/>
      <c r="AB46" s="194"/>
      <c r="AC46" s="195"/>
    </row>
    <row r="47" spans="1:29" s="111" customFormat="1" ht="19.5" customHeight="1">
      <c r="A47" s="6"/>
      <c r="B47" s="20">
        <f>B46+1</f>
        <v>26</v>
      </c>
      <c r="C47" s="106"/>
      <c r="D47" s="107" t="s">
        <v>59</v>
      </c>
      <c r="E47" s="108" t="s">
        <v>60</v>
      </c>
      <c r="F47" s="108" t="s">
        <v>17</v>
      </c>
      <c r="G47" s="109">
        <f t="shared" si="12"/>
        <v>40.284348836658481</v>
      </c>
      <c r="H47" s="109">
        <f t="shared" si="12"/>
        <v>45.478846605942365</v>
      </c>
      <c r="I47" s="109">
        <f t="shared" si="12"/>
        <v>43.273665056889833</v>
      </c>
      <c r="J47" s="109">
        <f>J85</f>
        <v>37.468827341214997</v>
      </c>
      <c r="K47" s="109">
        <f>K85</f>
        <v>49.690076580534004</v>
      </c>
      <c r="L47" s="110"/>
      <c r="M47" s="109">
        <v>40.284348836658481</v>
      </c>
      <c r="N47" s="109">
        <v>45.478846605942365</v>
      </c>
      <c r="O47" s="109">
        <v>43.273665056889833</v>
      </c>
      <c r="P47" s="109">
        <v>37.468827341214997</v>
      </c>
      <c r="Q47" s="109">
        <v>49.690076580534004</v>
      </c>
      <c r="R47" s="110"/>
      <c r="S47" s="109">
        <f t="shared" si="13"/>
        <v>0</v>
      </c>
      <c r="T47" s="109">
        <f t="shared" si="13"/>
        <v>0</v>
      </c>
      <c r="U47" s="109">
        <f t="shared" si="13"/>
        <v>0</v>
      </c>
      <c r="V47" s="109">
        <f t="shared" si="13"/>
        <v>0</v>
      </c>
      <c r="W47" s="109">
        <f t="shared" si="13"/>
        <v>0</v>
      </c>
      <c r="Y47" s="196"/>
      <c r="Z47" s="197"/>
      <c r="AA47" s="197"/>
      <c r="AB47" s="197"/>
      <c r="AC47" s="198"/>
    </row>
    <row r="48" spans="1:29" ht="19.5" customHeight="1">
      <c r="B48" s="20">
        <f>B47+1</f>
        <v>27</v>
      </c>
      <c r="D48" s="28" t="s">
        <v>61</v>
      </c>
      <c r="E48" s="29" t="s">
        <v>62</v>
      </c>
      <c r="F48" s="29" t="s">
        <v>17</v>
      </c>
      <c r="G48" s="91">
        <f t="shared" si="12"/>
        <v>-0.84676958178493633</v>
      </c>
      <c r="H48" s="91">
        <f t="shared" si="12"/>
        <v>-1.2856501274057426</v>
      </c>
      <c r="I48" s="91">
        <f t="shared" si="12"/>
        <v>0</v>
      </c>
      <c r="J48" s="91">
        <v>0</v>
      </c>
      <c r="K48" s="91">
        <v>0</v>
      </c>
      <c r="L48" s="41"/>
      <c r="M48" s="91">
        <v>-0.84676958178493633</v>
      </c>
      <c r="N48" s="91">
        <v>-1.2856501274057426</v>
      </c>
      <c r="O48" s="91">
        <v>0</v>
      </c>
      <c r="P48" s="91">
        <v>0</v>
      </c>
      <c r="Q48" s="91">
        <v>0</v>
      </c>
      <c r="R48" s="41"/>
      <c r="S48" s="91">
        <f t="shared" si="13"/>
        <v>0</v>
      </c>
      <c r="T48" s="91">
        <f t="shared" si="13"/>
        <v>0</v>
      </c>
      <c r="U48" s="91">
        <f t="shared" si="13"/>
        <v>0</v>
      </c>
      <c r="V48" s="91">
        <f t="shared" si="13"/>
        <v>0</v>
      </c>
      <c r="W48" s="91">
        <f t="shared" si="13"/>
        <v>0</v>
      </c>
      <c r="Y48" s="190"/>
      <c r="Z48" s="191"/>
      <c r="AA48" s="191"/>
      <c r="AB48" s="191"/>
      <c r="AC48" s="192"/>
    </row>
    <row r="49" spans="1:29" ht="19.5" customHeight="1">
      <c r="B49" s="20">
        <f>B48+1</f>
        <v>28</v>
      </c>
      <c r="D49" s="28" t="s">
        <v>63</v>
      </c>
      <c r="E49" s="112"/>
      <c r="F49" s="29" t="s">
        <v>17</v>
      </c>
      <c r="G49" s="91">
        <f t="shared" si="12"/>
        <v>0</v>
      </c>
      <c r="H49" s="91">
        <f t="shared" si="12"/>
        <v>6.6728365881877139</v>
      </c>
      <c r="I49" s="91">
        <f t="shared" si="12"/>
        <v>0</v>
      </c>
      <c r="J49" s="91">
        <v>-11.711370592669065</v>
      </c>
      <c r="K49" s="91">
        <v>0</v>
      </c>
      <c r="L49" s="41"/>
      <c r="M49" s="91">
        <v>0</v>
      </c>
      <c r="N49" s="91">
        <v>6.6728365881877139</v>
      </c>
      <c r="O49" s="91">
        <v>0</v>
      </c>
      <c r="P49" s="91">
        <v>-11.711370592669065</v>
      </c>
      <c r="Q49" s="91">
        <v>0</v>
      </c>
      <c r="R49" s="41"/>
      <c r="S49" s="91">
        <f t="shared" si="13"/>
        <v>0</v>
      </c>
      <c r="T49" s="91">
        <f>H49-N49</f>
        <v>0</v>
      </c>
      <c r="U49" s="91">
        <f>I49-O49</f>
        <v>0</v>
      </c>
      <c r="V49" s="91">
        <f t="shared" si="13"/>
        <v>0</v>
      </c>
      <c r="W49" s="91">
        <f t="shared" si="13"/>
        <v>0</v>
      </c>
      <c r="Y49" s="190"/>
      <c r="Z49" s="191"/>
      <c r="AA49" s="191"/>
      <c r="AB49" s="191"/>
      <c r="AC49" s="192"/>
    </row>
    <row r="50" spans="1:29" ht="19.5" customHeight="1">
      <c r="B50" s="20">
        <f>B49+1</f>
        <v>29</v>
      </c>
      <c r="D50" s="113" t="s">
        <v>64</v>
      </c>
      <c r="E50" s="114"/>
      <c r="F50" s="29" t="s">
        <v>17</v>
      </c>
      <c r="G50" s="91">
        <f t="shared" si="12"/>
        <v>0</v>
      </c>
      <c r="H50" s="91">
        <f t="shared" si="12"/>
        <v>0</v>
      </c>
      <c r="I50" s="91">
        <f t="shared" si="12"/>
        <v>-6.6581902847974703</v>
      </c>
      <c r="J50" s="91">
        <v>0</v>
      </c>
      <c r="K50" s="91">
        <v>0</v>
      </c>
      <c r="L50" s="41"/>
      <c r="M50" s="91">
        <v>0</v>
      </c>
      <c r="N50" s="91">
        <v>0</v>
      </c>
      <c r="O50" s="91">
        <v>-6.6581902847974703</v>
      </c>
      <c r="P50" s="91">
        <v>0</v>
      </c>
      <c r="Q50" s="91">
        <v>0</v>
      </c>
      <c r="R50" s="41"/>
      <c r="S50" s="91">
        <f t="shared" si="13"/>
        <v>0</v>
      </c>
      <c r="T50" s="91">
        <f t="shared" si="13"/>
        <v>0</v>
      </c>
      <c r="U50" s="91">
        <f t="shared" si="13"/>
        <v>0</v>
      </c>
      <c r="V50" s="91">
        <f t="shared" si="13"/>
        <v>0</v>
      </c>
      <c r="W50" s="91">
        <f t="shared" si="13"/>
        <v>0</v>
      </c>
      <c r="Y50" s="190"/>
      <c r="Z50" s="191"/>
      <c r="AA50" s="191"/>
      <c r="AB50" s="191"/>
      <c r="AC50" s="192"/>
    </row>
    <row r="51" spans="1:29" ht="25.5" customHeight="1">
      <c r="A51" s="115"/>
      <c r="B51" s="20">
        <f>B50+1</f>
        <v>30</v>
      </c>
      <c r="C51" s="116"/>
      <c r="D51" s="117" t="s">
        <v>65</v>
      </c>
      <c r="E51" s="118"/>
      <c r="F51" s="98" t="s">
        <v>17</v>
      </c>
      <c r="G51" s="119">
        <f t="shared" si="12"/>
        <v>39.437579254873548</v>
      </c>
      <c r="H51" s="119">
        <f t="shared" si="12"/>
        <v>50.866033066724334</v>
      </c>
      <c r="I51" s="119">
        <f t="shared" si="12"/>
        <v>36.615474772092362</v>
      </c>
      <c r="J51" s="119">
        <f>SUM(J47:J50)</f>
        <v>25.757456748545934</v>
      </c>
      <c r="K51" s="119">
        <f>SUM(K47:K50)</f>
        <v>49.690076580534004</v>
      </c>
      <c r="L51" s="41"/>
      <c r="M51" s="119">
        <v>39.437579254873548</v>
      </c>
      <c r="N51" s="119">
        <v>50.866033066724334</v>
      </c>
      <c r="O51" s="119">
        <v>36.615474772092362</v>
      </c>
      <c r="P51" s="119">
        <v>25.757456748545934</v>
      </c>
      <c r="Q51" s="119">
        <v>49.690076580534004</v>
      </c>
      <c r="R51" s="41"/>
      <c r="S51" s="119">
        <f t="shared" si="13"/>
        <v>0</v>
      </c>
      <c r="T51" s="119">
        <f t="shared" si="13"/>
        <v>0</v>
      </c>
      <c r="U51" s="119">
        <f t="shared" si="13"/>
        <v>0</v>
      </c>
      <c r="V51" s="119">
        <f t="shared" si="13"/>
        <v>0</v>
      </c>
      <c r="W51" s="119">
        <f t="shared" si="13"/>
        <v>0</v>
      </c>
      <c r="Y51" s="190"/>
      <c r="Z51" s="191"/>
      <c r="AA51" s="191"/>
      <c r="AB51" s="191"/>
      <c r="AC51" s="192"/>
    </row>
    <row r="52" spans="1:29" ht="19.5" customHeight="1">
      <c r="A52" s="72"/>
      <c r="B52" s="120"/>
      <c r="C52" s="73"/>
      <c r="D52" s="74" t="s">
        <v>45</v>
      </c>
      <c r="E52" s="75"/>
      <c r="F52" s="76" t="str">
        <f>F51</f>
        <v>NOMINAL</v>
      </c>
      <c r="G52" s="77">
        <f>M52</f>
        <v>32.611482311655706</v>
      </c>
      <c r="H52" s="77">
        <f>N52</f>
        <v>35.377553049999996</v>
      </c>
      <c r="I52" s="77">
        <f>O52</f>
        <v>36.615474772092362</v>
      </c>
      <c r="J52" s="77">
        <f>J51</f>
        <v>25.757456748545934</v>
      </c>
      <c r="K52" s="77">
        <f>K51</f>
        <v>49.690076580534004</v>
      </c>
      <c r="L52" s="78"/>
      <c r="M52" s="121">
        <v>32.611482311655706</v>
      </c>
      <c r="N52" s="121">
        <v>35.377553049999996</v>
      </c>
      <c r="O52" s="77">
        <v>36.615474772092362</v>
      </c>
      <c r="P52" s="77">
        <v>25.757456748545934</v>
      </c>
      <c r="Q52" s="77">
        <v>49.690076580534004</v>
      </c>
      <c r="R52" s="41"/>
      <c r="S52" s="91">
        <f t="shared" si="13"/>
        <v>0</v>
      </c>
      <c r="T52" s="91">
        <f t="shared" si="13"/>
        <v>0</v>
      </c>
      <c r="U52" s="91">
        <f t="shared" si="13"/>
        <v>0</v>
      </c>
      <c r="V52" s="91">
        <f t="shared" si="13"/>
        <v>0</v>
      </c>
      <c r="W52" s="91">
        <f t="shared" si="13"/>
        <v>0</v>
      </c>
      <c r="Y52" s="190"/>
      <c r="Z52" s="191"/>
      <c r="AA52" s="191"/>
      <c r="AB52" s="191"/>
      <c r="AC52" s="192"/>
    </row>
    <row r="53" spans="1:29">
      <c r="D53" s="7"/>
      <c r="E53" s="7"/>
      <c r="F53" s="7"/>
      <c r="G53" s="71"/>
      <c r="H53" s="71"/>
      <c r="I53" s="71"/>
      <c r="J53" s="71"/>
      <c r="K53" s="71"/>
      <c r="L53" s="41"/>
      <c r="M53" s="71"/>
      <c r="N53" s="71"/>
      <c r="O53" s="71"/>
      <c r="P53" s="71"/>
      <c r="Q53" s="71"/>
      <c r="R53" s="41"/>
      <c r="S53" s="71"/>
      <c r="T53" s="71"/>
      <c r="U53" s="71"/>
      <c r="V53" s="71"/>
      <c r="W53" s="71"/>
      <c r="Y53" s="19"/>
      <c r="Z53" s="19"/>
      <c r="AA53" s="19"/>
      <c r="AB53" s="19"/>
      <c r="AC53" s="19"/>
    </row>
    <row r="54" spans="1:29" ht="19.5" customHeight="1">
      <c r="A54" s="63"/>
      <c r="B54" s="20">
        <f>B51+1</f>
        <v>31</v>
      </c>
      <c r="D54" s="122" t="s">
        <v>66</v>
      </c>
      <c r="E54" s="123"/>
      <c r="F54" s="29" t="s">
        <v>17</v>
      </c>
      <c r="G54" s="91">
        <f t="shared" ref="G54:I55" si="14">M54</f>
        <v>33.799323890000004</v>
      </c>
      <c r="H54" s="91">
        <f t="shared" si="14"/>
        <v>50.866033066724334</v>
      </c>
      <c r="I54" s="91">
        <f t="shared" si="14"/>
        <v>36.615474772092362</v>
      </c>
      <c r="J54" s="91">
        <f>J51</f>
        <v>25.757456748545934</v>
      </c>
      <c r="K54" s="91">
        <f>K51</f>
        <v>49.690076580534004</v>
      </c>
      <c r="L54" s="41"/>
      <c r="M54" s="91">
        <v>33.799323890000004</v>
      </c>
      <c r="N54" s="91">
        <v>50.866033066724334</v>
      </c>
      <c r="O54" s="91">
        <v>36.615474772092362</v>
      </c>
      <c r="P54" s="91">
        <v>25.757456748545934</v>
      </c>
      <c r="Q54" s="91">
        <v>49.690076580534004</v>
      </c>
      <c r="R54" s="41"/>
      <c r="S54" s="91">
        <f t="shared" ref="S54:W55" si="15">G54-M54</f>
        <v>0</v>
      </c>
      <c r="T54" s="91">
        <f t="shared" si="15"/>
        <v>0</v>
      </c>
      <c r="U54" s="91">
        <f t="shared" si="15"/>
        <v>0</v>
      </c>
      <c r="V54" s="91">
        <f t="shared" si="15"/>
        <v>0</v>
      </c>
      <c r="W54" s="91">
        <f t="shared" si="15"/>
        <v>0</v>
      </c>
      <c r="Y54" s="190"/>
      <c r="Z54" s="191"/>
      <c r="AA54" s="191"/>
      <c r="AB54" s="191"/>
      <c r="AC54" s="192"/>
    </row>
    <row r="55" spans="1:29" ht="19.5" customHeight="1">
      <c r="A55" s="63"/>
      <c r="B55" s="20">
        <f>B54+1</f>
        <v>32</v>
      </c>
      <c r="D55" s="122" t="s">
        <v>67</v>
      </c>
      <c r="E55" s="123"/>
      <c r="F55" s="29" t="s">
        <v>17</v>
      </c>
      <c r="G55" s="91">
        <f t="shared" si="14"/>
        <v>-5.6382553648735438</v>
      </c>
      <c r="H55" s="91">
        <f t="shared" si="14"/>
        <v>0</v>
      </c>
      <c r="I55" s="91">
        <f t="shared" si="14"/>
        <v>0</v>
      </c>
      <c r="J55" s="91">
        <f>J54-J51</f>
        <v>0</v>
      </c>
      <c r="K55" s="91">
        <f>K54-K51</f>
        <v>0</v>
      </c>
      <c r="L55" s="41"/>
      <c r="M55" s="91">
        <v>-5.6382553648735438</v>
      </c>
      <c r="N55" s="91">
        <v>0</v>
      </c>
      <c r="O55" s="91">
        <v>0</v>
      </c>
      <c r="P55" s="91">
        <v>0</v>
      </c>
      <c r="Q55" s="91">
        <v>0</v>
      </c>
      <c r="R55" s="41"/>
      <c r="S55" s="91">
        <f t="shared" si="15"/>
        <v>0</v>
      </c>
      <c r="T55" s="91">
        <f t="shared" si="15"/>
        <v>0</v>
      </c>
      <c r="U55" s="91">
        <f t="shared" si="15"/>
        <v>0</v>
      </c>
      <c r="V55" s="91">
        <f t="shared" si="15"/>
        <v>0</v>
      </c>
      <c r="W55" s="91">
        <f t="shared" si="15"/>
        <v>0</v>
      </c>
      <c r="Y55" s="190"/>
      <c r="Z55" s="191"/>
      <c r="AA55" s="191"/>
      <c r="AB55" s="191"/>
      <c r="AC55" s="192"/>
    </row>
    <row r="56" spans="1:29">
      <c r="B56" s="80"/>
      <c r="D56" s="7"/>
      <c r="E56" s="7"/>
      <c r="F56" s="7"/>
      <c r="G56" s="85"/>
      <c r="H56" s="85"/>
      <c r="I56" s="85"/>
      <c r="J56" s="85"/>
      <c r="K56" s="85"/>
      <c r="L56" s="86"/>
      <c r="M56" s="85"/>
      <c r="N56" s="85"/>
      <c r="O56" s="85"/>
      <c r="P56" s="85"/>
      <c r="Q56" s="85"/>
      <c r="R56" s="86"/>
      <c r="S56" s="85"/>
      <c r="T56" s="85"/>
      <c r="U56" s="85"/>
      <c r="V56" s="85"/>
      <c r="W56" s="85"/>
      <c r="Y56" s="19"/>
      <c r="Z56" s="19"/>
      <c r="AA56" s="19"/>
      <c r="AB56" s="19"/>
      <c r="AC56" s="19"/>
    </row>
    <row r="57" spans="1:29" ht="19.5" customHeight="1">
      <c r="B57" s="20">
        <f>B55+1</f>
        <v>33</v>
      </c>
      <c r="D57" s="122" t="s">
        <v>68</v>
      </c>
      <c r="E57" s="123"/>
      <c r="F57" s="29" t="s">
        <v>19</v>
      </c>
      <c r="G57" s="124">
        <f t="shared" ref="G57:I61" si="16">M57</f>
        <v>-3.2647870334146956E-2</v>
      </c>
      <c r="H57" s="124">
        <f t="shared" si="16"/>
        <v>0.22002323887781094</v>
      </c>
      <c r="I57" s="124">
        <f t="shared" si="16"/>
        <v>-0.28241610691948982</v>
      </c>
      <c r="J57" s="124">
        <f>(J51/I51)-1</f>
        <v>-0.29654177888257804</v>
      </c>
      <c r="K57" s="124">
        <f>(K51/J51)-1</f>
        <v>0.92915306296065592</v>
      </c>
      <c r="L57" s="125"/>
      <c r="M57" s="124">
        <v>-3.2647870334146956E-2</v>
      </c>
      <c r="N57" s="124">
        <v>0.22002323887781094</v>
      </c>
      <c r="O57" s="124">
        <v>-0.28241610691948982</v>
      </c>
      <c r="P57" s="124">
        <v>-0.29654177888257804</v>
      </c>
      <c r="Q57" s="124">
        <v>0.92915306296065592</v>
      </c>
      <c r="R57" s="125"/>
      <c r="S57" s="124">
        <f t="shared" ref="S57:W61" si="17">G57-M57</f>
        <v>0</v>
      </c>
      <c r="T57" s="124">
        <f t="shared" si="17"/>
        <v>0</v>
      </c>
      <c r="U57" s="124">
        <f t="shared" si="17"/>
        <v>0</v>
      </c>
      <c r="V57" s="124">
        <f t="shared" si="17"/>
        <v>0</v>
      </c>
      <c r="W57" s="124">
        <f t="shared" si="17"/>
        <v>0</v>
      </c>
      <c r="Y57" s="190"/>
      <c r="Z57" s="191"/>
      <c r="AA57" s="191"/>
      <c r="AB57" s="191"/>
      <c r="AC57" s="192"/>
    </row>
    <row r="58" spans="1:29" ht="19.5" customHeight="1">
      <c r="B58" s="20">
        <f>B57+1</f>
        <v>34</v>
      </c>
      <c r="D58" s="122" t="s">
        <v>69</v>
      </c>
      <c r="E58" s="123"/>
      <c r="F58" s="29" t="s">
        <v>19</v>
      </c>
      <c r="G58" s="124">
        <f t="shared" si="16"/>
        <v>2.3813634830381924E-3</v>
      </c>
      <c r="H58" s="124">
        <f t="shared" si="16"/>
        <v>4.6053441019785766E-3</v>
      </c>
      <c r="I58" s="124">
        <f t="shared" si="16"/>
        <v>0</v>
      </c>
      <c r="J58" s="124">
        <v>0</v>
      </c>
      <c r="K58" s="124">
        <v>0</v>
      </c>
      <c r="L58" s="125"/>
      <c r="M58" s="124">
        <v>2.3813634830381924E-3</v>
      </c>
      <c r="N58" s="124">
        <v>4.6053441019785766E-3</v>
      </c>
      <c r="O58" s="124">
        <v>0</v>
      </c>
      <c r="P58" s="124">
        <v>0</v>
      </c>
      <c r="Q58" s="124">
        <v>0</v>
      </c>
      <c r="R58" s="125"/>
      <c r="S58" s="124">
        <f t="shared" si="17"/>
        <v>0</v>
      </c>
      <c r="T58" s="124">
        <f t="shared" si="17"/>
        <v>0</v>
      </c>
      <c r="U58" s="124">
        <f t="shared" si="17"/>
        <v>0</v>
      </c>
      <c r="V58" s="124">
        <f t="shared" si="17"/>
        <v>0</v>
      </c>
      <c r="W58" s="124">
        <f t="shared" si="17"/>
        <v>0</v>
      </c>
      <c r="Y58" s="190"/>
      <c r="Z58" s="191"/>
      <c r="AA58" s="191"/>
      <c r="AB58" s="191"/>
      <c r="AC58" s="192"/>
    </row>
    <row r="59" spans="1:29" ht="19.5" customHeight="1">
      <c r="B59" s="20">
        <f>B58+1</f>
        <v>35</v>
      </c>
      <c r="D59" s="122" t="s">
        <v>70</v>
      </c>
      <c r="E59" s="123"/>
      <c r="F59" s="29" t="s">
        <v>19</v>
      </c>
      <c r="G59" s="124">
        <f t="shared" si="16"/>
        <v>0</v>
      </c>
      <c r="H59" s="124">
        <f t="shared" si="16"/>
        <v>0</v>
      </c>
      <c r="I59" s="124">
        <f t="shared" si="16"/>
        <v>0</v>
      </c>
      <c r="J59" s="124">
        <v>0</v>
      </c>
      <c r="K59" s="124">
        <v>0</v>
      </c>
      <c r="L59" s="125"/>
      <c r="M59" s="124">
        <v>0</v>
      </c>
      <c r="N59" s="124">
        <v>0</v>
      </c>
      <c r="O59" s="124">
        <v>0</v>
      </c>
      <c r="P59" s="124">
        <v>0</v>
      </c>
      <c r="Q59" s="124">
        <v>0</v>
      </c>
      <c r="R59" s="125"/>
      <c r="S59" s="124">
        <f t="shared" si="17"/>
        <v>0</v>
      </c>
      <c r="T59" s="124">
        <f t="shared" si="17"/>
        <v>0</v>
      </c>
      <c r="U59" s="124">
        <f t="shared" si="17"/>
        <v>0</v>
      </c>
      <c r="V59" s="124">
        <f t="shared" si="17"/>
        <v>0</v>
      </c>
      <c r="W59" s="124">
        <f t="shared" si="17"/>
        <v>0</v>
      </c>
      <c r="Y59" s="190"/>
      <c r="Z59" s="191"/>
      <c r="AA59" s="191"/>
      <c r="AB59" s="191"/>
      <c r="AC59" s="192"/>
    </row>
    <row r="60" spans="1:29" ht="19.5" customHeight="1">
      <c r="B60" s="20">
        <f>B59+1</f>
        <v>36</v>
      </c>
      <c r="D60" s="122" t="s">
        <v>71</v>
      </c>
      <c r="E60" s="123"/>
      <c r="F60" s="29" t="s">
        <v>19</v>
      </c>
      <c r="G60" s="124">
        <f t="shared" si="16"/>
        <v>-1.0255069873496451E-2</v>
      </c>
      <c r="H60" s="124">
        <f t="shared" si="16"/>
        <v>0</v>
      </c>
      <c r="I60" s="124">
        <f t="shared" si="16"/>
        <v>0</v>
      </c>
      <c r="J60" s="124">
        <v>6.2356732223382338E-2</v>
      </c>
      <c r="K60" s="124">
        <v>0</v>
      </c>
      <c r="L60" s="125"/>
      <c r="M60" s="124">
        <v>-1.0255069873496451E-2</v>
      </c>
      <c r="N60" s="124">
        <v>0</v>
      </c>
      <c r="O60" s="124">
        <v>0</v>
      </c>
      <c r="P60" s="124">
        <v>6.2356732223382338E-2</v>
      </c>
      <c r="Q60" s="124">
        <v>0</v>
      </c>
      <c r="R60" s="125"/>
      <c r="S60" s="124">
        <f t="shared" si="17"/>
        <v>0</v>
      </c>
      <c r="T60" s="124">
        <f t="shared" si="17"/>
        <v>0</v>
      </c>
      <c r="U60" s="124">
        <f t="shared" si="17"/>
        <v>0</v>
      </c>
      <c r="V60" s="124">
        <f t="shared" si="17"/>
        <v>0</v>
      </c>
      <c r="W60" s="124">
        <f t="shared" si="17"/>
        <v>0</v>
      </c>
      <c r="Y60" s="190"/>
      <c r="Z60" s="191"/>
      <c r="AA60" s="191"/>
      <c r="AB60" s="191"/>
      <c r="AC60" s="192"/>
    </row>
    <row r="61" spans="1:29" ht="25.5" customHeight="1">
      <c r="B61" s="20">
        <f>B60+1</f>
        <v>37</v>
      </c>
      <c r="C61" s="106"/>
      <c r="D61" s="126" t="s">
        <v>72</v>
      </c>
      <c r="E61" s="127"/>
      <c r="F61" s="98" t="s">
        <v>19</v>
      </c>
      <c r="G61" s="128">
        <f t="shared" si="16"/>
        <v>-4.0521576724605213E-2</v>
      </c>
      <c r="H61" s="128">
        <f t="shared" si="16"/>
        <v>0.22462858297978952</v>
      </c>
      <c r="I61" s="128">
        <f t="shared" si="16"/>
        <v>-0.28241610691948982</v>
      </c>
      <c r="J61" s="128">
        <f>SUM(J57:J60)</f>
        <v>-0.23418504665919571</v>
      </c>
      <c r="K61" s="128">
        <f>SUM(K57:K60)</f>
        <v>0.92915306296065592</v>
      </c>
      <c r="L61" s="125"/>
      <c r="M61" s="128">
        <v>-4.0521576724605213E-2</v>
      </c>
      <c r="N61" s="128">
        <v>0.22462858297978952</v>
      </c>
      <c r="O61" s="128">
        <v>-0.28241610691948982</v>
      </c>
      <c r="P61" s="128">
        <v>-0.23418504665919571</v>
      </c>
      <c r="Q61" s="128">
        <v>0.92915306296065592</v>
      </c>
      <c r="R61" s="125"/>
      <c r="S61" s="128">
        <f t="shared" si="17"/>
        <v>0</v>
      </c>
      <c r="T61" s="128">
        <f t="shared" si="17"/>
        <v>0</v>
      </c>
      <c r="U61" s="128">
        <f t="shared" si="17"/>
        <v>0</v>
      </c>
      <c r="V61" s="128">
        <f t="shared" si="17"/>
        <v>0</v>
      </c>
      <c r="W61" s="128">
        <f t="shared" si="17"/>
        <v>0</v>
      </c>
      <c r="Y61" s="190"/>
      <c r="Z61" s="191"/>
      <c r="AA61" s="191"/>
      <c r="AB61" s="191"/>
      <c r="AC61" s="192"/>
    </row>
    <row r="62" spans="1:29">
      <c r="D62" s="7"/>
      <c r="E62" s="7"/>
      <c r="F62" s="7"/>
      <c r="G62" s="85"/>
      <c r="H62" s="85"/>
      <c r="I62" s="85"/>
      <c r="J62" s="85"/>
      <c r="K62" s="85"/>
      <c r="L62" s="86"/>
      <c r="M62" s="85"/>
      <c r="N62" s="85"/>
      <c r="O62" s="85"/>
      <c r="P62" s="85"/>
      <c r="Q62" s="85"/>
      <c r="R62" s="86"/>
      <c r="S62" s="85"/>
      <c r="T62" s="85"/>
      <c r="U62" s="85"/>
      <c r="V62" s="85"/>
      <c r="W62" s="85"/>
      <c r="Y62" s="19"/>
      <c r="Z62" s="19"/>
      <c r="AA62" s="19"/>
      <c r="AB62" s="19"/>
      <c r="AC62" s="19"/>
    </row>
    <row r="63" spans="1:29" ht="31.5" customHeight="1">
      <c r="A63" s="42"/>
      <c r="B63" s="32"/>
      <c r="C63" s="43"/>
      <c r="D63" s="186" t="s">
        <v>73</v>
      </c>
      <c r="E63" s="203"/>
      <c r="F63" s="16"/>
      <c r="G63" s="88"/>
      <c r="H63" s="89"/>
      <c r="I63" s="89"/>
      <c r="J63" s="89"/>
      <c r="K63" s="90"/>
      <c r="L63" s="86"/>
      <c r="M63" s="88"/>
      <c r="N63" s="89"/>
      <c r="O63" s="89"/>
      <c r="P63" s="89"/>
      <c r="Q63" s="90"/>
      <c r="R63" s="86"/>
      <c r="S63" s="88"/>
      <c r="T63" s="89"/>
      <c r="U63" s="89"/>
      <c r="V63" s="89"/>
      <c r="W63" s="90"/>
      <c r="Y63" s="19"/>
      <c r="Z63" s="19"/>
      <c r="AA63" s="19"/>
      <c r="AB63" s="19"/>
      <c r="AC63" s="19"/>
    </row>
    <row r="64" spans="1:29">
      <c r="D64" s="7"/>
      <c r="E64" s="7"/>
      <c r="F64" s="7"/>
      <c r="G64" s="85"/>
      <c r="H64" s="85"/>
      <c r="I64" s="85"/>
      <c r="J64" s="85"/>
      <c r="K64" s="85"/>
      <c r="L64" s="86"/>
      <c r="M64" s="85"/>
      <c r="N64" s="85"/>
      <c r="O64" s="85"/>
      <c r="P64" s="85"/>
      <c r="Q64" s="85"/>
      <c r="R64" s="86"/>
      <c r="S64" s="85"/>
      <c r="T64" s="85"/>
      <c r="U64" s="85"/>
      <c r="V64" s="85"/>
      <c r="W64" s="85"/>
      <c r="Y64" s="19"/>
      <c r="Z64" s="19"/>
      <c r="AA64" s="19"/>
      <c r="AB64" s="19"/>
      <c r="AC64" s="19"/>
    </row>
    <row r="65" spans="1:29" ht="19.5" customHeight="1">
      <c r="B65" s="20">
        <f>B61+1</f>
        <v>38</v>
      </c>
      <c r="D65" s="188" t="s">
        <v>74</v>
      </c>
      <c r="E65" s="189"/>
      <c r="F65" s="29" t="s">
        <v>17</v>
      </c>
      <c r="G65" s="91">
        <f t="shared" ref="G65:I67" si="18">M65</f>
        <v>413.7537290671595</v>
      </c>
      <c r="H65" s="91">
        <f t="shared" si="18"/>
        <v>488.76432637370061</v>
      </c>
      <c r="I65" s="91">
        <f t="shared" si="18"/>
        <v>524.96001441849614</v>
      </c>
      <c r="J65" s="91">
        <f>J31-J51-J87</f>
        <v>461.85458218579265</v>
      </c>
      <c r="K65" s="91">
        <f>K31-K51-K87</f>
        <v>508.17407904114538</v>
      </c>
      <c r="L65" s="41"/>
      <c r="M65" s="91">
        <v>413.7537290671595</v>
      </c>
      <c r="N65" s="91">
        <v>488.76432637370061</v>
      </c>
      <c r="O65" s="91">
        <v>524.96001441849614</v>
      </c>
      <c r="P65" s="91">
        <v>461.85458218579276</v>
      </c>
      <c r="Q65" s="91">
        <v>508.17407904114538</v>
      </c>
      <c r="R65" s="41"/>
      <c r="S65" s="91">
        <f t="shared" ref="S65:W67" si="19">G65-M65</f>
        <v>0</v>
      </c>
      <c r="T65" s="91">
        <f t="shared" si="19"/>
        <v>0</v>
      </c>
      <c r="U65" s="91">
        <f t="shared" si="19"/>
        <v>0</v>
      </c>
      <c r="V65" s="91">
        <f t="shared" si="19"/>
        <v>0</v>
      </c>
      <c r="W65" s="91">
        <f t="shared" si="19"/>
        <v>0</v>
      </c>
      <c r="X65" s="129"/>
      <c r="Y65" s="190"/>
      <c r="Z65" s="191"/>
      <c r="AA65" s="191"/>
      <c r="AB65" s="191"/>
      <c r="AC65" s="192"/>
    </row>
    <row r="66" spans="1:29" ht="19.5" customHeight="1">
      <c r="B66" s="20">
        <f>B65+1</f>
        <v>39</v>
      </c>
      <c r="D66" s="188" t="s">
        <v>75</v>
      </c>
      <c r="E66" s="189"/>
      <c r="F66" s="29" t="s">
        <v>17</v>
      </c>
      <c r="G66" s="91">
        <f t="shared" si="18"/>
        <v>419.39198443203304</v>
      </c>
      <c r="H66" s="91">
        <f t="shared" si="18"/>
        <v>488.76432637370061</v>
      </c>
      <c r="I66" s="91">
        <f t="shared" si="18"/>
        <v>524.96001441849614</v>
      </c>
      <c r="J66" s="91">
        <f>J34-J54-J87</f>
        <v>461.85458218579265</v>
      </c>
      <c r="K66" s="91">
        <f>K34-K54-K87</f>
        <v>508.17407904114538</v>
      </c>
      <c r="L66" s="41"/>
      <c r="M66" s="91">
        <v>419.39198443203304</v>
      </c>
      <c r="N66" s="91">
        <v>488.76432637370061</v>
      </c>
      <c r="O66" s="91">
        <v>524.96001441849614</v>
      </c>
      <c r="P66" s="91">
        <v>461.85458218579276</v>
      </c>
      <c r="Q66" s="91">
        <v>508.17407904114538</v>
      </c>
      <c r="R66" s="41"/>
      <c r="S66" s="91">
        <f t="shared" si="19"/>
        <v>0</v>
      </c>
      <c r="T66" s="91">
        <f t="shared" si="19"/>
        <v>0</v>
      </c>
      <c r="U66" s="91">
        <f t="shared" si="19"/>
        <v>0</v>
      </c>
      <c r="V66" s="91">
        <f t="shared" si="19"/>
        <v>0</v>
      </c>
      <c r="W66" s="91">
        <f t="shared" si="19"/>
        <v>0</v>
      </c>
      <c r="Y66" s="190"/>
      <c r="Z66" s="191"/>
      <c r="AA66" s="191"/>
      <c r="AB66" s="191"/>
      <c r="AC66" s="192"/>
    </row>
    <row r="67" spans="1:29" ht="19.5" customHeight="1">
      <c r="B67" s="20">
        <f>B66+1</f>
        <v>40</v>
      </c>
      <c r="D67" s="188" t="s">
        <v>76</v>
      </c>
      <c r="E67" s="189"/>
      <c r="F67" s="29" t="s">
        <v>17</v>
      </c>
      <c r="G67" s="91">
        <f t="shared" si="18"/>
        <v>-5.6382553648735438</v>
      </c>
      <c r="H67" s="91">
        <f t="shared" si="18"/>
        <v>0</v>
      </c>
      <c r="I67" s="91">
        <f t="shared" si="18"/>
        <v>0</v>
      </c>
      <c r="J67" s="91">
        <f>J65-J66</f>
        <v>0</v>
      </c>
      <c r="K67" s="91">
        <f>K65-K66</f>
        <v>0</v>
      </c>
      <c r="L67" s="41"/>
      <c r="M67" s="91">
        <v>-5.6382553648735438</v>
      </c>
      <c r="N67" s="91">
        <v>0</v>
      </c>
      <c r="O67" s="91">
        <v>0</v>
      </c>
      <c r="P67" s="91">
        <v>0</v>
      </c>
      <c r="Q67" s="91">
        <v>0</v>
      </c>
      <c r="R67" s="41"/>
      <c r="S67" s="91">
        <f t="shared" si="19"/>
        <v>0</v>
      </c>
      <c r="T67" s="91">
        <f t="shared" si="19"/>
        <v>0</v>
      </c>
      <c r="U67" s="91">
        <f t="shared" si="19"/>
        <v>0</v>
      </c>
      <c r="V67" s="91">
        <f t="shared" si="19"/>
        <v>0</v>
      </c>
      <c r="W67" s="91">
        <f t="shared" si="19"/>
        <v>0</v>
      </c>
      <c r="Y67" s="190"/>
      <c r="Z67" s="191"/>
      <c r="AA67" s="191"/>
      <c r="AB67" s="191"/>
      <c r="AC67" s="192"/>
    </row>
    <row r="68" spans="1:29">
      <c r="D68" s="7"/>
      <c r="E68" s="7"/>
      <c r="F68" s="7"/>
      <c r="G68" s="85"/>
      <c r="H68" s="85"/>
      <c r="I68" s="85"/>
      <c r="J68" s="85"/>
      <c r="K68" s="85"/>
      <c r="L68" s="86"/>
      <c r="M68" s="85"/>
      <c r="N68" s="85"/>
      <c r="O68" s="85"/>
      <c r="P68" s="85"/>
      <c r="Q68" s="85"/>
      <c r="R68" s="86"/>
      <c r="S68" s="85"/>
      <c r="T68" s="85"/>
      <c r="U68" s="85"/>
      <c r="V68" s="85"/>
      <c r="W68" s="85"/>
      <c r="Y68" s="19"/>
      <c r="Z68" s="19"/>
      <c r="AA68" s="19"/>
      <c r="AB68" s="19"/>
      <c r="AC68" s="19"/>
    </row>
    <row r="69" spans="1:29" ht="19.5" customHeight="1">
      <c r="B69" s="20">
        <f>B67+1</f>
        <v>41</v>
      </c>
      <c r="D69" s="180" t="s">
        <v>68</v>
      </c>
      <c r="E69" s="180"/>
      <c r="F69" s="29" t="s">
        <v>19</v>
      </c>
      <c r="G69" s="124">
        <f t="shared" ref="G69:I73" si="20">M69</f>
        <v>-5.0025086227321047E-2</v>
      </c>
      <c r="H69" s="130">
        <f t="shared" si="20"/>
        <v>2.9420206735829568E-2</v>
      </c>
      <c r="I69" s="130">
        <f t="shared" si="20"/>
        <v>7.4407263738389018E-2</v>
      </c>
      <c r="J69" s="130">
        <f>(J65/I65)-1</f>
        <v>-0.12020997885449625</v>
      </c>
      <c r="K69" s="130">
        <f>(K65/J65)-1</f>
        <v>0.10029021826770479</v>
      </c>
      <c r="L69" s="125"/>
      <c r="M69" s="124">
        <v>-5.0025086227321047E-2</v>
      </c>
      <c r="N69" s="130">
        <v>2.9420206735829568E-2</v>
      </c>
      <c r="O69" s="130">
        <v>7.4407263738389018E-2</v>
      </c>
      <c r="P69" s="130">
        <v>-0.12020997885449602</v>
      </c>
      <c r="Q69" s="130">
        <v>0.10029021826770457</v>
      </c>
      <c r="R69" s="125"/>
      <c r="S69" s="124">
        <f t="shared" ref="S69:W73" si="21">G69-M69</f>
        <v>0</v>
      </c>
      <c r="T69" s="124">
        <f t="shared" si="21"/>
        <v>0</v>
      </c>
      <c r="U69" s="124">
        <f t="shared" si="21"/>
        <v>0</v>
      </c>
      <c r="V69" s="124">
        <f t="shared" si="21"/>
        <v>-2.2204460492503131E-16</v>
      </c>
      <c r="W69" s="124">
        <f t="shared" si="21"/>
        <v>2.2204460492503131E-16</v>
      </c>
      <c r="Y69" s="190"/>
      <c r="Z69" s="191"/>
      <c r="AA69" s="191"/>
      <c r="AB69" s="191"/>
      <c r="AC69" s="192"/>
    </row>
    <row r="70" spans="1:29" ht="19.5" customHeight="1">
      <c r="B70" s="20">
        <f>B69+1</f>
        <v>42</v>
      </c>
      <c r="D70" s="180" t="s">
        <v>69</v>
      </c>
      <c r="E70" s="180"/>
      <c r="F70" s="29" t="s">
        <v>19</v>
      </c>
      <c r="G70" s="124">
        <f t="shared" si="20"/>
        <v>5.9451089770067422E-3</v>
      </c>
      <c r="H70" s="130">
        <f t="shared" si="20"/>
        <v>7.5471882509055863E-4</v>
      </c>
      <c r="I70" s="130">
        <f t="shared" si="20"/>
        <v>0</v>
      </c>
      <c r="J70" s="130">
        <v>0</v>
      </c>
      <c r="K70" s="130">
        <v>0</v>
      </c>
      <c r="L70" s="125"/>
      <c r="M70" s="124">
        <v>5.9451089770067422E-3</v>
      </c>
      <c r="N70" s="130">
        <v>7.5471882509055863E-4</v>
      </c>
      <c r="O70" s="130">
        <v>0</v>
      </c>
      <c r="P70" s="130">
        <v>0</v>
      </c>
      <c r="Q70" s="130">
        <v>0</v>
      </c>
      <c r="R70" s="125"/>
      <c r="S70" s="124">
        <f t="shared" si="21"/>
        <v>0</v>
      </c>
      <c r="T70" s="124">
        <f t="shared" si="21"/>
        <v>0</v>
      </c>
      <c r="U70" s="124">
        <f t="shared" si="21"/>
        <v>0</v>
      </c>
      <c r="V70" s="124">
        <f t="shared" si="21"/>
        <v>0</v>
      </c>
      <c r="W70" s="124">
        <f t="shared" si="21"/>
        <v>0</v>
      </c>
      <c r="Y70" s="190"/>
      <c r="Z70" s="191"/>
      <c r="AA70" s="191"/>
      <c r="AB70" s="191"/>
      <c r="AC70" s="192"/>
    </row>
    <row r="71" spans="1:29" ht="19.5" customHeight="1">
      <c r="B71" s="20">
        <f>B70+1</f>
        <v>43</v>
      </c>
      <c r="D71" s="180" t="s">
        <v>70</v>
      </c>
      <c r="E71" s="180"/>
      <c r="F71" s="29" t="s">
        <v>19</v>
      </c>
      <c r="G71" s="124">
        <f t="shared" si="20"/>
        <v>0</v>
      </c>
      <c r="H71" s="130">
        <f t="shared" si="20"/>
        <v>0</v>
      </c>
      <c r="I71" s="130">
        <f t="shared" si="20"/>
        <v>0</v>
      </c>
      <c r="J71" s="130">
        <v>0</v>
      </c>
      <c r="K71" s="130">
        <v>0</v>
      </c>
      <c r="L71" s="125"/>
      <c r="M71" s="124">
        <v>0</v>
      </c>
      <c r="N71" s="130">
        <v>0</v>
      </c>
      <c r="O71" s="130">
        <v>0</v>
      </c>
      <c r="P71" s="130">
        <v>0</v>
      </c>
      <c r="Q71" s="130">
        <v>0</v>
      </c>
      <c r="R71" s="125"/>
      <c r="S71" s="124">
        <f t="shared" si="21"/>
        <v>0</v>
      </c>
      <c r="T71" s="124">
        <f t="shared" si="21"/>
        <v>0</v>
      </c>
      <c r="U71" s="124">
        <f t="shared" si="21"/>
        <v>0</v>
      </c>
      <c r="V71" s="124">
        <f t="shared" si="21"/>
        <v>0</v>
      </c>
      <c r="W71" s="124">
        <f t="shared" si="21"/>
        <v>0</v>
      </c>
      <c r="Y71" s="190"/>
      <c r="Z71" s="191"/>
      <c r="AA71" s="191"/>
      <c r="AB71" s="191"/>
      <c r="AC71" s="192"/>
    </row>
    <row r="72" spans="1:29" ht="19.5" customHeight="1">
      <c r="B72" s="20">
        <f>B71+1</f>
        <v>44</v>
      </c>
      <c r="D72" s="180" t="s">
        <v>71</v>
      </c>
      <c r="E72" s="180"/>
      <c r="F72" s="29" t="s">
        <v>19</v>
      </c>
      <c r="G72" s="124">
        <f t="shared" si="20"/>
        <v>-1.0692860707983469E-2</v>
      </c>
      <c r="H72" s="124">
        <f t="shared" si="20"/>
        <v>-5.6517100392360076E-5</v>
      </c>
      <c r="I72" s="124">
        <f t="shared" si="20"/>
        <v>0</v>
      </c>
      <c r="J72" s="124">
        <v>9.9921405951011344E-2</v>
      </c>
      <c r="K72" s="124">
        <v>0</v>
      </c>
      <c r="L72" s="125"/>
      <c r="M72" s="124">
        <v>-1.0692860707983469E-2</v>
      </c>
      <c r="N72" s="130">
        <v>-5.6517100392360076E-5</v>
      </c>
      <c r="O72" s="130">
        <v>0</v>
      </c>
      <c r="P72" s="130">
        <v>9.1333731560677298E-2</v>
      </c>
      <c r="Q72" s="130">
        <v>0</v>
      </c>
      <c r="R72" s="125"/>
      <c r="S72" s="124">
        <f t="shared" si="21"/>
        <v>0</v>
      </c>
      <c r="T72" s="124">
        <f t="shared" si="21"/>
        <v>0</v>
      </c>
      <c r="U72" s="124">
        <f t="shared" si="21"/>
        <v>0</v>
      </c>
      <c r="V72" s="124">
        <f t="shared" si="21"/>
        <v>8.5876743903340463E-3</v>
      </c>
      <c r="W72" s="124">
        <f t="shared" si="21"/>
        <v>0</v>
      </c>
      <c r="Y72" s="190"/>
      <c r="Z72" s="191"/>
      <c r="AA72" s="191"/>
      <c r="AB72" s="191"/>
      <c r="AC72" s="192"/>
    </row>
    <row r="73" spans="1:29" ht="25.5" customHeight="1">
      <c r="A73" s="6"/>
      <c r="B73" s="20">
        <f>B72+1</f>
        <v>45</v>
      </c>
      <c r="C73" s="106"/>
      <c r="D73" s="201" t="s">
        <v>77</v>
      </c>
      <c r="E73" s="202"/>
      <c r="F73" s="98" t="s">
        <v>19</v>
      </c>
      <c r="G73" s="128">
        <f t="shared" si="20"/>
        <v>-5.4772837958297772E-2</v>
      </c>
      <c r="H73" s="128">
        <f t="shared" si="20"/>
        <v>3.0118408460527768E-2</v>
      </c>
      <c r="I73" s="128">
        <f t="shared" si="20"/>
        <v>7.4407263738389018E-2</v>
      </c>
      <c r="J73" s="128">
        <f>SUM(J69:J72)</f>
        <v>-2.0288572903484903E-2</v>
      </c>
      <c r="K73" s="128">
        <f>SUM(K69:K72)</f>
        <v>0.10029021826770479</v>
      </c>
      <c r="L73" s="125"/>
      <c r="M73" s="128">
        <v>-5.4772837958297772E-2</v>
      </c>
      <c r="N73" s="128">
        <v>3.0118408460527768E-2</v>
      </c>
      <c r="O73" s="128">
        <v>7.4407263738389018E-2</v>
      </c>
      <c r="P73" s="128">
        <v>-2.8876247293818727E-2</v>
      </c>
      <c r="Q73" s="128">
        <v>0.10029021826770457</v>
      </c>
      <c r="R73" s="125"/>
      <c r="S73" s="128">
        <f t="shared" si="21"/>
        <v>0</v>
      </c>
      <c r="T73" s="128">
        <f t="shared" si="21"/>
        <v>0</v>
      </c>
      <c r="U73" s="128">
        <f t="shared" si="21"/>
        <v>0</v>
      </c>
      <c r="V73" s="128">
        <f t="shared" si="21"/>
        <v>8.5876743903338243E-3</v>
      </c>
      <c r="W73" s="128">
        <f t="shared" si="21"/>
        <v>2.2204460492503131E-16</v>
      </c>
      <c r="Y73" s="190"/>
      <c r="Z73" s="191"/>
      <c r="AA73" s="191"/>
      <c r="AB73" s="191"/>
      <c r="AC73" s="192"/>
    </row>
    <row r="74" spans="1:29">
      <c r="D74" s="7"/>
      <c r="E74" s="7"/>
      <c r="F74" s="7"/>
      <c r="G74" s="85"/>
      <c r="H74" s="85"/>
      <c r="I74" s="85"/>
      <c r="J74" s="85"/>
      <c r="K74" s="85"/>
      <c r="L74" s="86"/>
      <c r="M74" s="85"/>
      <c r="N74" s="85"/>
      <c r="O74" s="85"/>
      <c r="P74" s="85"/>
      <c r="Q74" s="85"/>
      <c r="R74" s="86"/>
      <c r="S74" s="85"/>
      <c r="T74" s="85"/>
      <c r="U74" s="85"/>
      <c r="V74" s="85"/>
      <c r="W74" s="85"/>
      <c r="Y74" s="19"/>
      <c r="Z74" s="19"/>
      <c r="AA74" s="19"/>
      <c r="AB74" s="19"/>
      <c r="AC74" s="19"/>
    </row>
    <row r="75" spans="1:29" ht="31.5" customHeight="1">
      <c r="A75" s="32"/>
      <c r="B75" s="32"/>
      <c r="C75" s="33"/>
      <c r="D75" s="186" t="s">
        <v>78</v>
      </c>
      <c r="E75" s="207"/>
      <c r="F75" s="131"/>
      <c r="G75" s="132"/>
      <c r="H75" s="133"/>
      <c r="I75" s="133"/>
      <c r="J75" s="133"/>
      <c r="K75" s="134"/>
      <c r="L75" s="86"/>
      <c r="M75" s="132"/>
      <c r="N75" s="133"/>
      <c r="O75" s="133"/>
      <c r="P75" s="133"/>
      <c r="Q75" s="134"/>
      <c r="R75" s="86"/>
      <c r="S75" s="132"/>
      <c r="T75" s="133"/>
      <c r="U75" s="133"/>
      <c r="V75" s="133"/>
      <c r="W75" s="134"/>
      <c r="Y75" s="19"/>
      <c r="Z75" s="19"/>
      <c r="AA75" s="19"/>
      <c r="AB75" s="19"/>
      <c r="AC75" s="19"/>
    </row>
    <row r="76" spans="1:29">
      <c r="D76" s="7"/>
      <c r="E76" s="7"/>
      <c r="F76" s="7"/>
      <c r="G76" s="85"/>
      <c r="H76" s="85"/>
      <c r="I76" s="85"/>
      <c r="J76" s="85"/>
      <c r="K76" s="85"/>
      <c r="L76" s="86"/>
      <c r="M76" s="85"/>
      <c r="N76" s="85"/>
      <c r="O76" s="85"/>
      <c r="P76" s="85"/>
      <c r="Q76" s="85"/>
      <c r="R76" s="86"/>
      <c r="S76" s="85"/>
      <c r="T76" s="85"/>
      <c r="U76" s="85"/>
      <c r="V76" s="85"/>
      <c r="W76" s="85"/>
      <c r="Y76" s="19"/>
      <c r="Z76" s="19"/>
      <c r="AA76" s="19"/>
      <c r="AB76" s="19"/>
      <c r="AC76" s="19"/>
    </row>
    <row r="77" spans="1:29" ht="19.5" customHeight="1">
      <c r="A77" s="63"/>
      <c r="B77" s="20">
        <f>B73+1</f>
        <v>46</v>
      </c>
      <c r="D77" s="28" t="s">
        <v>79</v>
      </c>
      <c r="E77" s="29" t="s">
        <v>80</v>
      </c>
      <c r="F77" s="29" t="s">
        <v>17</v>
      </c>
      <c r="G77" s="135">
        <f t="shared" ref="G77:I89" si="22">M77</f>
        <v>4.4398196403951715</v>
      </c>
      <c r="H77" s="135">
        <f t="shared" si="22"/>
        <v>22.100901428798419</v>
      </c>
      <c r="I77" s="135">
        <f t="shared" si="22"/>
        <v>25.052059577691015</v>
      </c>
      <c r="J77" s="135">
        <v>12.260348231726811</v>
      </c>
      <c r="K77" s="135">
        <v>11.025920457551033</v>
      </c>
      <c r="L77" s="86"/>
      <c r="M77" s="135">
        <v>4.4398196403951715</v>
      </c>
      <c r="N77" s="135">
        <v>22.100901428798419</v>
      </c>
      <c r="O77" s="135">
        <v>25.052059577691015</v>
      </c>
      <c r="P77" s="135">
        <v>12.260348231726811</v>
      </c>
      <c r="Q77" s="135">
        <v>11.025920457551033</v>
      </c>
      <c r="R77" s="86"/>
      <c r="S77" s="135">
        <f t="shared" ref="S77:W89" si="23">G77-M77</f>
        <v>0</v>
      </c>
      <c r="T77" s="135">
        <f t="shared" si="23"/>
        <v>0</v>
      </c>
      <c r="U77" s="135">
        <f t="shared" si="23"/>
        <v>0</v>
      </c>
      <c r="V77" s="135">
        <f t="shared" si="23"/>
        <v>0</v>
      </c>
      <c r="W77" s="135">
        <f t="shared" si="23"/>
        <v>0</v>
      </c>
      <c r="Y77" s="190"/>
      <c r="Z77" s="191"/>
      <c r="AA77" s="191"/>
      <c r="AB77" s="191"/>
      <c r="AC77" s="192"/>
    </row>
    <row r="78" spans="1:29" ht="19.5" customHeight="1">
      <c r="A78" s="136"/>
      <c r="B78" s="20">
        <f>B77+1</f>
        <v>47</v>
      </c>
      <c r="D78" s="28" t="s">
        <v>81</v>
      </c>
      <c r="E78" s="29" t="s">
        <v>82</v>
      </c>
      <c r="F78" s="29" t="str">
        <f>F77</f>
        <v>NOMINAL</v>
      </c>
      <c r="G78" s="135">
        <f t="shared" si="22"/>
        <v>2.0990984405625386</v>
      </c>
      <c r="H78" s="135">
        <f t="shared" si="22"/>
        <v>2.5317978065084827</v>
      </c>
      <c r="I78" s="135">
        <f t="shared" si="22"/>
        <v>2.5835625459054126</v>
      </c>
      <c r="J78" s="135">
        <v>3.2640656274636886</v>
      </c>
      <c r="K78" s="135">
        <v>3.2722560057402972</v>
      </c>
      <c r="L78" s="86"/>
      <c r="M78" s="135">
        <v>2.0990984405625386</v>
      </c>
      <c r="N78" s="135">
        <v>2.5317978065084827</v>
      </c>
      <c r="O78" s="135">
        <v>2.5835625459054126</v>
      </c>
      <c r="P78" s="135">
        <v>3.2640656274636886</v>
      </c>
      <c r="Q78" s="135">
        <v>3.2722560057402972</v>
      </c>
      <c r="R78" s="86"/>
      <c r="S78" s="135">
        <f t="shared" si="23"/>
        <v>0</v>
      </c>
      <c r="T78" s="135">
        <f t="shared" si="23"/>
        <v>0</v>
      </c>
      <c r="U78" s="135">
        <f t="shared" si="23"/>
        <v>0</v>
      </c>
      <c r="V78" s="135">
        <f t="shared" si="23"/>
        <v>0</v>
      </c>
      <c r="W78" s="135">
        <f t="shared" si="23"/>
        <v>0</v>
      </c>
      <c r="Y78" s="190"/>
      <c r="Z78" s="191"/>
      <c r="AA78" s="191"/>
      <c r="AB78" s="191"/>
      <c r="AC78" s="192"/>
    </row>
    <row r="79" spans="1:29" ht="19.5" customHeight="1">
      <c r="A79" s="136"/>
      <c r="B79" s="20">
        <f t="shared" ref="B79:B89" si="24">B78+1</f>
        <v>48</v>
      </c>
      <c r="D79" s="28" t="s">
        <v>83</v>
      </c>
      <c r="E79" s="29" t="s">
        <v>84</v>
      </c>
      <c r="F79" s="29" t="str">
        <f t="shared" ref="F79:F88" si="25">F78</f>
        <v>NOMINAL</v>
      </c>
      <c r="G79" s="135">
        <f t="shared" si="22"/>
        <v>50.181137194431152</v>
      </c>
      <c r="H79" s="135">
        <f t="shared" si="22"/>
        <v>54.53618685190839</v>
      </c>
      <c r="I79" s="135">
        <f t="shared" si="22"/>
        <v>42.67559936</v>
      </c>
      <c r="J79" s="135">
        <v>43.87558630370188</v>
      </c>
      <c r="K79" s="135">
        <v>41.524297375025796</v>
      </c>
      <c r="L79" s="86"/>
      <c r="M79" s="135">
        <v>50.181137194431152</v>
      </c>
      <c r="N79" s="135">
        <v>54.53618685190839</v>
      </c>
      <c r="O79" s="135">
        <v>42.67559936</v>
      </c>
      <c r="P79" s="135">
        <v>43.87558630370188</v>
      </c>
      <c r="Q79" s="135">
        <v>41.524297375025796</v>
      </c>
      <c r="R79" s="86"/>
      <c r="S79" s="135">
        <f t="shared" si="23"/>
        <v>0</v>
      </c>
      <c r="T79" s="135">
        <f t="shared" si="23"/>
        <v>0</v>
      </c>
      <c r="U79" s="135">
        <f t="shared" si="23"/>
        <v>0</v>
      </c>
      <c r="V79" s="135">
        <f t="shared" si="23"/>
        <v>0</v>
      </c>
      <c r="W79" s="135">
        <f t="shared" si="23"/>
        <v>0</v>
      </c>
      <c r="Y79" s="190"/>
      <c r="Z79" s="191"/>
      <c r="AA79" s="191"/>
      <c r="AB79" s="191"/>
      <c r="AC79" s="192"/>
    </row>
    <row r="80" spans="1:29" ht="19.5" customHeight="1">
      <c r="A80" s="63"/>
      <c r="B80" s="20">
        <f t="shared" si="24"/>
        <v>49</v>
      </c>
      <c r="D80" s="28" t="s">
        <v>85</v>
      </c>
      <c r="E80" s="29" t="s">
        <v>86</v>
      </c>
      <c r="F80" s="29" t="str">
        <f t="shared" si="25"/>
        <v>NOMINAL</v>
      </c>
      <c r="G80" s="135">
        <f t="shared" si="22"/>
        <v>6.9396512159354975</v>
      </c>
      <c r="H80" s="135">
        <f t="shared" si="22"/>
        <v>3.4779441447758588</v>
      </c>
      <c r="I80" s="135">
        <f t="shared" si="22"/>
        <v>0</v>
      </c>
      <c r="J80" s="135">
        <v>-2.3254455690943656</v>
      </c>
      <c r="K80" s="135">
        <v>-2.3652147584551626</v>
      </c>
      <c r="L80" s="86"/>
      <c r="M80" s="135">
        <v>6.9396512159354975</v>
      </c>
      <c r="N80" s="135">
        <v>3.4779441447758588</v>
      </c>
      <c r="O80" s="135">
        <v>0</v>
      </c>
      <c r="P80" s="135">
        <v>-2.3254455690943656</v>
      </c>
      <c r="Q80" s="135">
        <v>-2.3652147584551626</v>
      </c>
      <c r="R80" s="86"/>
      <c r="S80" s="135">
        <f t="shared" si="23"/>
        <v>0</v>
      </c>
      <c r="T80" s="135">
        <f t="shared" si="23"/>
        <v>0</v>
      </c>
      <c r="U80" s="135">
        <f t="shared" si="23"/>
        <v>0</v>
      </c>
      <c r="V80" s="135">
        <f t="shared" si="23"/>
        <v>0</v>
      </c>
      <c r="W80" s="135">
        <f t="shared" si="23"/>
        <v>0</v>
      </c>
      <c r="Y80" s="190"/>
      <c r="Z80" s="191"/>
      <c r="AA80" s="191"/>
      <c r="AB80" s="191"/>
      <c r="AC80" s="192"/>
    </row>
    <row r="81" spans="1:29" ht="19.5" customHeight="1">
      <c r="A81" s="63"/>
      <c r="B81" s="20">
        <f t="shared" si="24"/>
        <v>50</v>
      </c>
      <c r="D81" s="28" t="s">
        <v>87</v>
      </c>
      <c r="E81" s="29" t="s">
        <v>88</v>
      </c>
      <c r="F81" s="29" t="str">
        <f t="shared" si="25"/>
        <v>NOMINAL</v>
      </c>
      <c r="G81" s="135">
        <f t="shared" si="22"/>
        <v>0</v>
      </c>
      <c r="H81" s="135">
        <f t="shared" si="22"/>
        <v>0</v>
      </c>
      <c r="I81" s="135">
        <f t="shared" si="22"/>
        <v>0</v>
      </c>
      <c r="J81" s="135">
        <v>0</v>
      </c>
      <c r="K81" s="135">
        <v>0</v>
      </c>
      <c r="L81" s="86"/>
      <c r="M81" s="135">
        <v>0</v>
      </c>
      <c r="N81" s="135">
        <v>0</v>
      </c>
      <c r="O81" s="135">
        <v>0</v>
      </c>
      <c r="P81" s="135">
        <v>0</v>
      </c>
      <c r="Q81" s="135">
        <v>0</v>
      </c>
      <c r="R81" s="86"/>
      <c r="S81" s="135">
        <f t="shared" si="23"/>
        <v>0</v>
      </c>
      <c r="T81" s="135">
        <f t="shared" si="23"/>
        <v>0</v>
      </c>
      <c r="U81" s="135">
        <f t="shared" si="23"/>
        <v>0</v>
      </c>
      <c r="V81" s="135">
        <f t="shared" si="23"/>
        <v>0</v>
      </c>
      <c r="W81" s="135">
        <f t="shared" si="23"/>
        <v>0</v>
      </c>
      <c r="Y81" s="190"/>
      <c r="Z81" s="191"/>
      <c r="AA81" s="191"/>
      <c r="AB81" s="191"/>
      <c r="AC81" s="192"/>
    </row>
    <row r="82" spans="1:29" ht="19.5" customHeight="1">
      <c r="A82" s="136"/>
      <c r="B82" s="20">
        <f t="shared" si="24"/>
        <v>51</v>
      </c>
      <c r="D82" s="28" t="s">
        <v>89</v>
      </c>
      <c r="E82" s="29" t="s">
        <v>90</v>
      </c>
      <c r="F82" s="29" t="str">
        <f t="shared" si="25"/>
        <v>NOMINAL</v>
      </c>
      <c r="G82" s="135">
        <f t="shared" si="22"/>
        <v>0</v>
      </c>
      <c r="H82" s="135">
        <f t="shared" si="22"/>
        <v>0</v>
      </c>
      <c r="I82" s="135">
        <f t="shared" si="22"/>
        <v>0</v>
      </c>
      <c r="J82" s="135">
        <v>0</v>
      </c>
      <c r="K82" s="135">
        <v>0</v>
      </c>
      <c r="L82" s="86"/>
      <c r="M82" s="135">
        <v>0</v>
      </c>
      <c r="N82" s="135">
        <v>0</v>
      </c>
      <c r="O82" s="135">
        <v>0</v>
      </c>
      <c r="P82" s="135">
        <v>0</v>
      </c>
      <c r="Q82" s="135">
        <v>0</v>
      </c>
      <c r="R82" s="86"/>
      <c r="S82" s="135">
        <f t="shared" si="23"/>
        <v>0</v>
      </c>
      <c r="T82" s="135">
        <f t="shared" si="23"/>
        <v>0</v>
      </c>
      <c r="U82" s="135">
        <f t="shared" si="23"/>
        <v>0</v>
      </c>
      <c r="V82" s="135">
        <f t="shared" si="23"/>
        <v>0</v>
      </c>
      <c r="W82" s="135">
        <f t="shared" si="23"/>
        <v>0</v>
      </c>
      <c r="Y82" s="190"/>
      <c r="Z82" s="191"/>
      <c r="AA82" s="191"/>
      <c r="AB82" s="191"/>
      <c r="AC82" s="192"/>
    </row>
    <row r="83" spans="1:29" ht="19.5" customHeight="1">
      <c r="A83" s="136"/>
      <c r="B83" s="20">
        <f t="shared" si="24"/>
        <v>52</v>
      </c>
      <c r="D83" s="28" t="s">
        <v>91</v>
      </c>
      <c r="E83" s="29" t="s">
        <v>92</v>
      </c>
      <c r="F83" s="29" t="str">
        <f t="shared" si="25"/>
        <v>NOMINAL</v>
      </c>
      <c r="G83" s="135">
        <f t="shared" si="22"/>
        <v>0</v>
      </c>
      <c r="H83" s="135">
        <f t="shared" si="22"/>
        <v>0</v>
      </c>
      <c r="I83" s="135">
        <f t="shared" si="22"/>
        <v>0</v>
      </c>
      <c r="J83" s="135">
        <v>0</v>
      </c>
      <c r="K83" s="135">
        <v>0</v>
      </c>
      <c r="L83" s="86"/>
      <c r="M83" s="135">
        <v>0</v>
      </c>
      <c r="N83" s="135">
        <v>0</v>
      </c>
      <c r="O83" s="135">
        <v>0</v>
      </c>
      <c r="P83" s="135">
        <v>0</v>
      </c>
      <c r="Q83" s="135">
        <v>0</v>
      </c>
      <c r="R83" s="86"/>
      <c r="S83" s="135">
        <f t="shared" si="23"/>
        <v>0</v>
      </c>
      <c r="T83" s="135">
        <f t="shared" si="23"/>
        <v>0</v>
      </c>
      <c r="U83" s="135">
        <f t="shared" si="23"/>
        <v>0</v>
      </c>
      <c r="V83" s="135">
        <f t="shared" si="23"/>
        <v>0</v>
      </c>
      <c r="W83" s="135">
        <f t="shared" si="23"/>
        <v>0</v>
      </c>
      <c r="Y83" s="190"/>
      <c r="Z83" s="191"/>
      <c r="AA83" s="191"/>
      <c r="AB83" s="191"/>
      <c r="AC83" s="192"/>
    </row>
    <row r="84" spans="1:29" ht="19.5" customHeight="1">
      <c r="A84" s="136"/>
      <c r="B84" s="20">
        <f t="shared" si="24"/>
        <v>53</v>
      </c>
      <c r="D84" s="137" t="s">
        <v>93</v>
      </c>
      <c r="E84" s="112" t="s">
        <v>94</v>
      </c>
      <c r="F84" s="112" t="str">
        <f t="shared" si="25"/>
        <v>NOMINAL</v>
      </c>
      <c r="G84" s="138">
        <f t="shared" si="22"/>
        <v>0.26796968597889514</v>
      </c>
      <c r="H84" s="138">
        <v>0</v>
      </c>
      <c r="I84" s="138">
        <v>0</v>
      </c>
      <c r="J84" s="138">
        <v>0</v>
      </c>
      <c r="K84" s="138">
        <v>0</v>
      </c>
      <c r="L84" s="86"/>
      <c r="M84" s="138">
        <v>0.26796968597889514</v>
      </c>
      <c r="N84" s="138">
        <v>0</v>
      </c>
      <c r="O84" s="138">
        <v>0</v>
      </c>
      <c r="P84" s="138">
        <v>0</v>
      </c>
      <c r="Q84" s="138">
        <v>0</v>
      </c>
      <c r="R84" s="86"/>
      <c r="S84" s="138">
        <f t="shared" si="23"/>
        <v>0</v>
      </c>
      <c r="T84" s="138">
        <f t="shared" si="23"/>
        <v>0</v>
      </c>
      <c r="U84" s="138">
        <f t="shared" si="23"/>
        <v>0</v>
      </c>
      <c r="V84" s="138">
        <f t="shared" si="23"/>
        <v>0</v>
      </c>
      <c r="W84" s="138">
        <f t="shared" si="23"/>
        <v>0</v>
      </c>
      <c r="Y84" s="190"/>
      <c r="Z84" s="191"/>
      <c r="AA84" s="191"/>
      <c r="AB84" s="191"/>
      <c r="AC84" s="192"/>
    </row>
    <row r="85" spans="1:29" ht="19.5" customHeight="1">
      <c r="A85" s="136"/>
      <c r="B85" s="20">
        <f t="shared" si="24"/>
        <v>54</v>
      </c>
      <c r="D85" s="28" t="s">
        <v>95</v>
      </c>
      <c r="E85" s="29" t="s">
        <v>58</v>
      </c>
      <c r="F85" s="29" t="str">
        <f t="shared" si="25"/>
        <v>NOMINAL</v>
      </c>
      <c r="G85" s="135">
        <f t="shared" si="22"/>
        <v>40.284348836658481</v>
      </c>
      <c r="H85" s="135">
        <f t="shared" si="22"/>
        <v>45.478846605942365</v>
      </c>
      <c r="I85" s="135">
        <f t="shared" si="22"/>
        <v>43.273665056889833</v>
      </c>
      <c r="J85" s="135">
        <v>37.468827341214997</v>
      </c>
      <c r="K85" s="135">
        <v>49.690076580534004</v>
      </c>
      <c r="L85" s="86"/>
      <c r="M85" s="135">
        <v>40.284348836658481</v>
      </c>
      <c r="N85" s="135">
        <v>45.478846605942365</v>
      </c>
      <c r="O85" s="135">
        <v>43.273665056889833</v>
      </c>
      <c r="P85" s="135">
        <v>37.468827341214997</v>
      </c>
      <c r="Q85" s="135">
        <v>49.690076580534004</v>
      </c>
      <c r="R85" s="86"/>
      <c r="S85" s="135">
        <f t="shared" si="23"/>
        <v>0</v>
      </c>
      <c r="T85" s="135">
        <f t="shared" si="23"/>
        <v>0</v>
      </c>
      <c r="U85" s="135">
        <f t="shared" si="23"/>
        <v>0</v>
      </c>
      <c r="V85" s="135">
        <f t="shared" si="23"/>
        <v>0</v>
      </c>
      <c r="W85" s="135">
        <f t="shared" si="23"/>
        <v>0</v>
      </c>
      <c r="Y85" s="190"/>
      <c r="Z85" s="191"/>
      <c r="AA85" s="191"/>
      <c r="AB85" s="191"/>
      <c r="AC85" s="192"/>
    </row>
    <row r="86" spans="1:29" ht="19.5" customHeight="1">
      <c r="A86" s="63"/>
      <c r="B86" s="20">
        <f t="shared" si="24"/>
        <v>55</v>
      </c>
      <c r="D86" s="28" t="s">
        <v>96</v>
      </c>
      <c r="E86" s="29" t="s">
        <v>97</v>
      </c>
      <c r="F86" s="29" t="str">
        <f t="shared" si="25"/>
        <v>NOMINAL</v>
      </c>
      <c r="G86" s="135">
        <f t="shared" si="22"/>
        <v>3.495439282473932</v>
      </c>
      <c r="H86" s="135">
        <f t="shared" si="22"/>
        <v>3.9220886014068586</v>
      </c>
      <c r="I86" s="135">
        <f t="shared" si="22"/>
        <v>3.3499966922657038</v>
      </c>
      <c r="J86" s="135">
        <v>3.7189600784051318</v>
      </c>
      <c r="K86" s="135">
        <v>3.9619472132112592</v>
      </c>
      <c r="L86" s="86"/>
      <c r="M86" s="135">
        <v>3.495439282473932</v>
      </c>
      <c r="N86" s="135">
        <v>3.9220886014068586</v>
      </c>
      <c r="O86" s="135">
        <v>3.3499966922657038</v>
      </c>
      <c r="P86" s="135">
        <v>3.7189600784051318</v>
      </c>
      <c r="Q86" s="135">
        <v>3.9619472132112592</v>
      </c>
      <c r="R86" s="86"/>
      <c r="S86" s="135">
        <f t="shared" si="23"/>
        <v>0</v>
      </c>
      <c r="T86" s="135">
        <f t="shared" si="23"/>
        <v>0</v>
      </c>
      <c r="U86" s="135">
        <f t="shared" si="23"/>
        <v>0</v>
      </c>
      <c r="V86" s="135">
        <f t="shared" si="23"/>
        <v>0</v>
      </c>
      <c r="W86" s="135">
        <f t="shared" si="23"/>
        <v>0</v>
      </c>
      <c r="Y86" s="190"/>
      <c r="Z86" s="191"/>
      <c r="AA86" s="191"/>
      <c r="AB86" s="191"/>
      <c r="AC86" s="192"/>
    </row>
    <row r="87" spans="1:29" ht="19.5" customHeight="1">
      <c r="A87" s="136"/>
      <c r="B87" s="20">
        <f t="shared" si="24"/>
        <v>56</v>
      </c>
      <c r="D87" s="28" t="s">
        <v>98</v>
      </c>
      <c r="E87" s="29" t="s">
        <v>99</v>
      </c>
      <c r="F87" s="29" t="str">
        <f t="shared" si="25"/>
        <v>NOMINAL</v>
      </c>
      <c r="G87" s="135">
        <f t="shared" si="22"/>
        <v>0</v>
      </c>
      <c r="H87" s="135">
        <f t="shared" si="22"/>
        <v>100.86707285713287</v>
      </c>
      <c r="I87" s="135">
        <f t="shared" si="22"/>
        <v>27.438028751952569</v>
      </c>
      <c r="J87" s="135">
        <v>0.88529290332418376</v>
      </c>
      <c r="K87" s="135">
        <v>0</v>
      </c>
      <c r="L87" s="86"/>
      <c r="M87" s="135">
        <v>0</v>
      </c>
      <c r="N87" s="135">
        <v>100.86707285713287</v>
      </c>
      <c r="O87" s="135">
        <v>27.438028751952569</v>
      </c>
      <c r="P87" s="135">
        <v>0.88529290332418376</v>
      </c>
      <c r="Q87" s="135">
        <v>0</v>
      </c>
      <c r="R87" s="86"/>
      <c r="S87" s="135">
        <f t="shared" si="23"/>
        <v>0</v>
      </c>
      <c r="T87" s="135">
        <f t="shared" si="23"/>
        <v>0</v>
      </c>
      <c r="U87" s="135">
        <f t="shared" si="23"/>
        <v>0</v>
      </c>
      <c r="V87" s="135">
        <f t="shared" si="23"/>
        <v>0</v>
      </c>
      <c r="W87" s="135">
        <f t="shared" si="23"/>
        <v>0</v>
      </c>
      <c r="Y87" s="190"/>
      <c r="Z87" s="191"/>
      <c r="AA87" s="191"/>
      <c r="AB87" s="191"/>
      <c r="AC87" s="192"/>
    </row>
    <row r="88" spans="1:29" ht="19.5" customHeight="1">
      <c r="A88" s="136"/>
      <c r="B88" s="20">
        <f t="shared" si="24"/>
        <v>57</v>
      </c>
      <c r="D88" s="28" t="s">
        <v>100</v>
      </c>
      <c r="E88" s="29" t="s">
        <v>101</v>
      </c>
      <c r="F88" s="29" t="str">
        <f t="shared" si="25"/>
        <v>NOMINAL</v>
      </c>
      <c r="G88" s="135">
        <f t="shared" si="22"/>
        <v>0</v>
      </c>
      <c r="H88" s="135">
        <f t="shared" si="22"/>
        <v>0</v>
      </c>
      <c r="I88" s="135">
        <f t="shared" si="22"/>
        <v>0</v>
      </c>
      <c r="J88" s="135">
        <v>0</v>
      </c>
      <c r="K88" s="135">
        <v>0</v>
      </c>
      <c r="L88" s="86"/>
      <c r="M88" s="135">
        <v>0</v>
      </c>
      <c r="N88" s="135">
        <v>0</v>
      </c>
      <c r="O88" s="135">
        <v>0</v>
      </c>
      <c r="P88" s="135">
        <v>0</v>
      </c>
      <c r="Q88" s="135">
        <v>0</v>
      </c>
      <c r="R88" s="86"/>
      <c r="S88" s="135">
        <f t="shared" si="23"/>
        <v>0</v>
      </c>
      <c r="T88" s="135">
        <f t="shared" si="23"/>
        <v>0</v>
      </c>
      <c r="U88" s="135">
        <f t="shared" si="23"/>
        <v>0</v>
      </c>
      <c r="V88" s="135">
        <f t="shared" si="23"/>
        <v>0</v>
      </c>
      <c r="W88" s="135">
        <f t="shared" si="23"/>
        <v>0</v>
      </c>
      <c r="Y88" s="190"/>
      <c r="Z88" s="191"/>
      <c r="AA88" s="191"/>
      <c r="AB88" s="191"/>
      <c r="AC88" s="192"/>
    </row>
    <row r="89" spans="1:29" ht="25.5" customHeight="1">
      <c r="A89" s="115"/>
      <c r="B89" s="20">
        <f t="shared" si="24"/>
        <v>58</v>
      </c>
      <c r="C89" s="116"/>
      <c r="D89" s="117" t="s">
        <v>163</v>
      </c>
      <c r="E89" s="139" t="s">
        <v>103</v>
      </c>
      <c r="F89" s="98" t="str">
        <f>F88</f>
        <v>NOMINAL</v>
      </c>
      <c r="G89" s="119">
        <f t="shared" si="22"/>
        <v>107.70746429643567</v>
      </c>
      <c r="H89" s="119">
        <f t="shared" si="22"/>
        <v>232.91483829647325</v>
      </c>
      <c r="I89" s="119">
        <f t="shared" si="22"/>
        <v>144.37291198470453</v>
      </c>
      <c r="J89" s="119">
        <f>SUM(J77:J88)</f>
        <v>99.147634916742334</v>
      </c>
      <c r="K89" s="119">
        <f>SUM(K77:K88)</f>
        <v>107.10928287360723</v>
      </c>
      <c r="L89" s="41"/>
      <c r="M89" s="119">
        <v>107.70746429643567</v>
      </c>
      <c r="N89" s="119">
        <v>232.91483829647325</v>
      </c>
      <c r="O89" s="119">
        <v>144.37291198470453</v>
      </c>
      <c r="P89" s="119">
        <v>99.147634916742334</v>
      </c>
      <c r="Q89" s="119">
        <v>107.10928287360723</v>
      </c>
      <c r="R89" s="41"/>
      <c r="S89" s="119">
        <f t="shared" si="23"/>
        <v>0</v>
      </c>
      <c r="T89" s="119">
        <f t="shared" si="23"/>
        <v>0</v>
      </c>
      <c r="U89" s="119">
        <f t="shared" si="23"/>
        <v>0</v>
      </c>
      <c r="V89" s="119">
        <f t="shared" si="23"/>
        <v>0</v>
      </c>
      <c r="W89" s="119">
        <f t="shared" si="23"/>
        <v>0</v>
      </c>
      <c r="Y89" s="190"/>
      <c r="Z89" s="191"/>
      <c r="AA89" s="191"/>
      <c r="AB89" s="191"/>
      <c r="AC89" s="192"/>
    </row>
    <row r="90" spans="1:29" s="85" customFormat="1" ht="19.5" customHeight="1">
      <c r="A90" s="4"/>
      <c r="B90" s="6"/>
      <c r="C90" s="7"/>
      <c r="D90" s="8"/>
      <c r="E90" s="4"/>
      <c r="F90" s="4"/>
      <c r="L90" s="86"/>
      <c r="R90" s="86"/>
      <c r="X90" s="5"/>
      <c r="Y90" s="140"/>
      <c r="Z90" s="140"/>
      <c r="AA90" s="140"/>
      <c r="AB90" s="140"/>
      <c r="AC90" s="140"/>
    </row>
    <row r="91" spans="1:29" ht="31.5" customHeight="1">
      <c r="A91" s="32"/>
      <c r="B91" s="32"/>
      <c r="C91" s="33"/>
      <c r="D91" s="186" t="s">
        <v>104</v>
      </c>
      <c r="E91" s="207"/>
      <c r="F91" s="131"/>
      <c r="G91" s="132"/>
      <c r="H91" s="133"/>
      <c r="I91" s="133"/>
      <c r="J91" s="133"/>
      <c r="K91" s="134"/>
      <c r="L91" s="86"/>
      <c r="M91" s="132"/>
      <c r="N91" s="133"/>
      <c r="O91" s="133"/>
      <c r="P91" s="133"/>
      <c r="Q91" s="134"/>
      <c r="R91" s="86"/>
      <c r="S91" s="132"/>
      <c r="T91" s="133"/>
      <c r="U91" s="133"/>
      <c r="V91" s="133"/>
      <c r="W91" s="134"/>
      <c r="Y91" s="85"/>
      <c r="Z91" s="85"/>
      <c r="AA91" s="85"/>
      <c r="AB91" s="85"/>
      <c r="AC91" s="85"/>
    </row>
    <row r="92" spans="1:29" ht="19.5" customHeight="1"/>
    <row r="93" spans="1:29" ht="19.5" customHeight="1">
      <c r="A93" s="72"/>
      <c r="B93" s="20">
        <f>B89+1</f>
        <v>59</v>
      </c>
      <c r="C93" s="73"/>
      <c r="D93" s="28" t="s">
        <v>105</v>
      </c>
      <c r="E93" s="75" t="s">
        <v>36</v>
      </c>
      <c r="F93" s="141"/>
      <c r="G93" s="142">
        <f t="shared" ref="G93:I96" si="26">M93</f>
        <v>1.0525261314284649</v>
      </c>
      <c r="H93" s="142">
        <f t="shared" si="26"/>
        <v>1.118876650760557</v>
      </c>
      <c r="I93" s="142">
        <f t="shared" si="26"/>
        <v>1.2411966917132644</v>
      </c>
      <c r="J93" s="142">
        <f>J24</f>
        <v>1.2919142050524253</v>
      </c>
      <c r="K93" s="142">
        <f>K24</f>
        <v>1.3140081991417569</v>
      </c>
      <c r="M93" s="142">
        <v>1.0525261314284649</v>
      </c>
      <c r="N93" s="142">
        <v>1.118876650760557</v>
      </c>
      <c r="O93" s="142">
        <v>1.2411966917132644</v>
      </c>
      <c r="P93" s="142">
        <v>1.2919142050524253</v>
      </c>
      <c r="Q93" s="142">
        <v>1.3140081991417569</v>
      </c>
      <c r="S93" s="142">
        <f t="shared" ref="S93:W96" si="27">G93-M93</f>
        <v>0</v>
      </c>
      <c r="T93" s="142">
        <f t="shared" si="27"/>
        <v>0</v>
      </c>
      <c r="U93" s="142">
        <f t="shared" si="27"/>
        <v>0</v>
      </c>
      <c r="V93" s="142">
        <f t="shared" si="27"/>
        <v>0</v>
      </c>
      <c r="W93" s="142">
        <f t="shared" si="27"/>
        <v>0</v>
      </c>
      <c r="Y93" s="190"/>
      <c r="Z93" s="191"/>
      <c r="AA93" s="191"/>
      <c r="AB93" s="191"/>
      <c r="AC93" s="192"/>
    </row>
    <row r="94" spans="1:29" ht="19.5" customHeight="1">
      <c r="A94" s="72"/>
      <c r="B94" s="20">
        <f>B93+1</f>
        <v>60</v>
      </c>
      <c r="C94" s="73"/>
      <c r="D94" s="28" t="s">
        <v>106</v>
      </c>
      <c r="E94" s="141"/>
      <c r="F94" s="141"/>
      <c r="G94" s="143">
        <f t="shared" si="26"/>
        <v>1.2633376478261574E-2</v>
      </c>
      <c r="H94" s="143">
        <f t="shared" si="26"/>
        <v>4.1433906219400907E-2</v>
      </c>
      <c r="I94" s="142">
        <f t="shared" si="26"/>
        <v>5.1977404294029306E-2</v>
      </c>
      <c r="J94" s="143">
        <v>3.0473960302030534E-2</v>
      </c>
      <c r="K94" s="143">
        <v>1.7101750257816128E-2</v>
      </c>
      <c r="M94" s="143">
        <v>1.2633376478261574E-2</v>
      </c>
      <c r="N94" s="143">
        <v>4.1433906219400907E-2</v>
      </c>
      <c r="O94" s="143">
        <v>5.1977404294029306E-2</v>
      </c>
      <c r="P94" s="143">
        <v>3.0473960302030534E-2</v>
      </c>
      <c r="Q94" s="143">
        <v>1.7101750257816128E-2</v>
      </c>
      <c r="S94" s="145">
        <f t="shared" si="27"/>
        <v>0</v>
      </c>
      <c r="T94" s="145">
        <f t="shared" si="27"/>
        <v>0</v>
      </c>
      <c r="U94" s="145">
        <f t="shared" si="27"/>
        <v>0</v>
      </c>
      <c r="V94" s="145">
        <f t="shared" si="27"/>
        <v>0</v>
      </c>
      <c r="W94" s="145">
        <f t="shared" si="27"/>
        <v>0</v>
      </c>
      <c r="Y94" s="190"/>
      <c r="Z94" s="191"/>
      <c r="AA94" s="191"/>
      <c r="AB94" s="191"/>
      <c r="AC94" s="192"/>
    </row>
    <row r="95" spans="1:29" ht="19.5" customHeight="1">
      <c r="A95" s="72"/>
      <c r="B95" s="20">
        <f>B94+1</f>
        <v>61</v>
      </c>
      <c r="C95" s="73"/>
      <c r="D95" s="28" t="s">
        <v>107</v>
      </c>
      <c r="E95" s="141"/>
      <c r="F95" s="141"/>
      <c r="G95" s="143">
        <f t="shared" si="26"/>
        <v>4.3123340303564239E-2</v>
      </c>
      <c r="H95" s="143">
        <f t="shared" si="26"/>
        <v>8.7741270075143651E-2</v>
      </c>
      <c r="I95" s="142">
        <f t="shared" si="26"/>
        <v>5.1977404294029306E-2</v>
      </c>
      <c r="J95" s="143">
        <f>J94</f>
        <v>3.0473960302030534E-2</v>
      </c>
      <c r="K95" s="143">
        <f>K94</f>
        <v>1.7101750257816128E-2</v>
      </c>
      <c r="M95" s="143">
        <v>4.3123340303564239E-2</v>
      </c>
      <c r="N95" s="143">
        <v>8.7741270075143651E-2</v>
      </c>
      <c r="O95" s="143">
        <v>5.1977404294029306E-2</v>
      </c>
      <c r="P95" s="143">
        <v>3.0473960302030534E-2</v>
      </c>
      <c r="Q95" s="143">
        <v>1.7101750257816128E-2</v>
      </c>
      <c r="S95" s="145">
        <f t="shared" si="27"/>
        <v>0</v>
      </c>
      <c r="T95" s="145">
        <f t="shared" si="27"/>
        <v>0</v>
      </c>
      <c r="U95" s="145">
        <f t="shared" si="27"/>
        <v>0</v>
      </c>
      <c r="V95" s="145">
        <f t="shared" si="27"/>
        <v>0</v>
      </c>
      <c r="W95" s="145">
        <f t="shared" si="27"/>
        <v>0</v>
      </c>
      <c r="Y95" s="190"/>
      <c r="Z95" s="191"/>
      <c r="AA95" s="191"/>
      <c r="AB95" s="191"/>
      <c r="AC95" s="192"/>
    </row>
    <row r="96" spans="1:29" ht="19.5" customHeight="1">
      <c r="A96" s="72"/>
      <c r="B96" s="20">
        <f>B95+1</f>
        <v>62</v>
      </c>
      <c r="C96" s="73"/>
      <c r="D96" s="28" t="s">
        <v>108</v>
      </c>
      <c r="E96" s="141"/>
      <c r="F96" s="141"/>
      <c r="G96" s="143">
        <f t="shared" si="26"/>
        <v>3.0489963825302665E-2</v>
      </c>
      <c r="H96" s="143">
        <f t="shared" si="26"/>
        <v>8.7741270075143651E-2</v>
      </c>
      <c r="I96" s="142">
        <f t="shared" si="26"/>
        <v>5.1977404294029306E-2</v>
      </c>
      <c r="J96" s="143">
        <f>J95</f>
        <v>3.0473960302030534E-2</v>
      </c>
      <c r="K96" s="143">
        <f>K95</f>
        <v>1.7101750257816128E-2</v>
      </c>
      <c r="M96" s="143">
        <v>3.0489963825302665E-2</v>
      </c>
      <c r="N96" s="143">
        <v>8.7741270075143651E-2</v>
      </c>
      <c r="O96" s="143">
        <v>5.1977404294029306E-2</v>
      </c>
      <c r="P96" s="143">
        <v>3.0473960302030534E-2</v>
      </c>
      <c r="Q96" s="143">
        <v>1.7101750257816128E-2</v>
      </c>
      <c r="S96" s="145">
        <f t="shared" si="27"/>
        <v>0</v>
      </c>
      <c r="T96" s="145">
        <f t="shared" si="27"/>
        <v>0</v>
      </c>
      <c r="U96" s="145">
        <f t="shared" si="27"/>
        <v>0</v>
      </c>
      <c r="V96" s="145">
        <f t="shared" si="27"/>
        <v>0</v>
      </c>
      <c r="W96" s="145">
        <f t="shared" si="27"/>
        <v>0</v>
      </c>
      <c r="Y96" s="190"/>
      <c r="Z96" s="191"/>
      <c r="AA96" s="191"/>
      <c r="AB96" s="191"/>
      <c r="AC96" s="192"/>
    </row>
    <row r="97" spans="1:30" ht="19.5" customHeight="1">
      <c r="L97" s="4"/>
      <c r="M97" s="4"/>
      <c r="N97" s="4"/>
      <c r="O97" s="4"/>
      <c r="P97" s="4"/>
      <c r="Q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 spans="1:30" ht="31.5" customHeight="1">
      <c r="A98" s="32"/>
      <c r="B98" s="32"/>
      <c r="C98" s="33"/>
      <c r="D98" s="186" t="s">
        <v>109</v>
      </c>
      <c r="E98" s="207"/>
      <c r="F98" s="131"/>
      <c r="G98" s="132"/>
      <c r="H98" s="146"/>
      <c r="I98" s="146"/>
      <c r="J98" s="133"/>
      <c r="K98" s="134"/>
      <c r="L98" s="86"/>
      <c r="M98" s="132"/>
      <c r="N98" s="133"/>
      <c r="O98" s="133"/>
      <c r="P98" s="133"/>
      <c r="Q98" s="134"/>
      <c r="R98" s="86"/>
      <c r="S98" s="132"/>
      <c r="T98" s="133"/>
      <c r="U98" s="133"/>
      <c r="V98" s="133"/>
      <c r="W98" s="134"/>
    </row>
    <row r="100" spans="1:30" ht="20.25" customHeight="1">
      <c r="B100" s="20">
        <f>SUM(B96)+1</f>
        <v>63</v>
      </c>
      <c r="D100" s="147" t="s">
        <v>93</v>
      </c>
      <c r="E100" s="147"/>
      <c r="F100" s="148"/>
      <c r="G100" s="148"/>
      <c r="H100" s="148"/>
      <c r="I100" s="148"/>
      <c r="J100" s="148"/>
      <c r="K100" s="148"/>
      <c r="M100" s="148"/>
      <c r="N100" s="148"/>
      <c r="O100" s="148"/>
      <c r="P100" s="148"/>
      <c r="Q100" s="148"/>
      <c r="S100" s="148"/>
      <c r="T100" s="148"/>
      <c r="U100" s="148"/>
      <c r="V100" s="148"/>
      <c r="W100" s="148"/>
    </row>
    <row r="101" spans="1:30" ht="20.25" customHeight="1">
      <c r="B101" s="20">
        <f>SUM(B100)+1</f>
        <v>64</v>
      </c>
      <c r="D101" s="147" t="s">
        <v>110</v>
      </c>
      <c r="E101" s="147"/>
      <c r="F101" s="148"/>
      <c r="G101" s="148"/>
      <c r="H101" s="148"/>
      <c r="I101" s="148"/>
      <c r="J101" s="148"/>
      <c r="K101" s="148"/>
      <c r="M101" s="148"/>
      <c r="N101" s="148"/>
      <c r="O101" s="148"/>
      <c r="P101" s="148"/>
      <c r="Q101" s="148"/>
      <c r="S101" s="148"/>
      <c r="T101" s="148"/>
      <c r="U101" s="148"/>
      <c r="V101" s="148"/>
      <c r="W101" s="148"/>
    </row>
    <row r="102" spans="1:30" ht="20.25" customHeight="1">
      <c r="B102" s="20">
        <f>SUM(B101)+1</f>
        <v>65</v>
      </c>
      <c r="D102" s="147" t="s">
        <v>111</v>
      </c>
      <c r="E102" s="147"/>
      <c r="F102" s="148"/>
      <c r="G102" s="148"/>
      <c r="H102" s="148"/>
      <c r="I102" s="148"/>
      <c r="J102" s="148"/>
      <c r="K102" s="148"/>
      <c r="M102" s="148"/>
      <c r="N102" s="148"/>
      <c r="O102" s="148"/>
      <c r="P102" s="148"/>
      <c r="Q102" s="148"/>
      <c r="S102" s="148"/>
      <c r="T102" s="148"/>
      <c r="U102" s="148"/>
      <c r="V102" s="148"/>
      <c r="W102" s="148"/>
    </row>
    <row r="103" spans="1:30" ht="20.25" customHeight="1">
      <c r="B103" s="20">
        <f>SUM(B102)+1</f>
        <v>66</v>
      </c>
      <c r="D103" s="147" t="s">
        <v>112</v>
      </c>
      <c r="E103" s="147"/>
      <c r="F103" s="148"/>
      <c r="G103" s="148"/>
      <c r="H103" s="148"/>
      <c r="I103" s="148"/>
      <c r="J103" s="148"/>
      <c r="K103" s="148"/>
      <c r="M103" s="148"/>
      <c r="N103" s="148"/>
      <c r="O103" s="148"/>
      <c r="P103" s="148"/>
      <c r="Q103" s="148"/>
      <c r="S103" s="148"/>
      <c r="T103" s="148"/>
      <c r="U103" s="148"/>
      <c r="V103" s="148"/>
      <c r="W103" s="148"/>
    </row>
    <row r="104" spans="1:30" ht="20.25" customHeight="1"/>
    <row r="105" spans="1:30" ht="30" customHeight="1">
      <c r="D105" s="186" t="s">
        <v>113</v>
      </c>
      <c r="E105" s="207"/>
      <c r="F105" s="131"/>
      <c r="G105" s="149" t="s">
        <v>114</v>
      </c>
      <c r="H105" s="150" t="s">
        <v>114</v>
      </c>
      <c r="I105" s="150" t="s">
        <v>114</v>
      </c>
      <c r="J105" s="150" t="s">
        <v>115</v>
      </c>
      <c r="K105" s="151"/>
      <c r="L105" s="86"/>
      <c r="M105" s="149" t="s">
        <v>114</v>
      </c>
      <c r="N105" s="150" t="s">
        <v>114</v>
      </c>
      <c r="O105" s="150" t="s">
        <v>114</v>
      </c>
      <c r="P105" s="150" t="s">
        <v>115</v>
      </c>
      <c r="Q105" s="151"/>
      <c r="R105" s="86"/>
      <c r="S105" s="149" t="s">
        <v>114</v>
      </c>
      <c r="T105" s="150" t="s">
        <v>114</v>
      </c>
      <c r="U105" s="150" t="s">
        <v>115</v>
      </c>
      <c r="V105" s="150"/>
      <c r="W105" s="151"/>
      <c r="X105" s="152"/>
    </row>
    <row r="107" spans="1:30" ht="19.5" customHeight="1">
      <c r="D107" s="186" t="s">
        <v>116</v>
      </c>
      <c r="E107" s="207"/>
      <c r="F107" s="131"/>
      <c r="G107" s="132"/>
      <c r="H107" s="133"/>
      <c r="I107" s="133"/>
      <c r="J107" s="133"/>
      <c r="K107" s="134"/>
      <c r="L107" s="153"/>
      <c r="M107" s="132"/>
      <c r="N107" s="133"/>
      <c r="O107" s="133"/>
      <c r="P107" s="133"/>
      <c r="Q107" s="134"/>
      <c r="R107" s="153"/>
      <c r="S107" s="132"/>
      <c r="T107" s="133"/>
      <c r="U107" s="133"/>
      <c r="V107" s="133"/>
      <c r="W107" s="134"/>
    </row>
    <row r="109" spans="1:30" ht="19.5" customHeight="1">
      <c r="A109" s="72"/>
      <c r="B109" s="20">
        <f>SUM(B103)+1</f>
        <v>67</v>
      </c>
      <c r="C109" s="73"/>
      <c r="D109" s="117" t="s">
        <v>117</v>
      </c>
      <c r="E109" s="29" t="s">
        <v>118</v>
      </c>
      <c r="F109" s="29" t="s">
        <v>119</v>
      </c>
      <c r="G109" s="142">
        <f t="shared" ref="G109:I114" si="28">M109</f>
        <v>3.1E-2</v>
      </c>
      <c r="H109" s="142">
        <f t="shared" si="28"/>
        <v>3.5799999999999998E-2</v>
      </c>
      <c r="I109" s="142">
        <f t="shared" si="28"/>
        <v>4.1500000000000002E-2</v>
      </c>
      <c r="J109" s="142">
        <v>4.07E-2</v>
      </c>
      <c r="K109" s="144"/>
      <c r="M109" s="154">
        <v>3.1E-2</v>
      </c>
      <c r="N109" s="154">
        <v>3.5799999999999998E-2</v>
      </c>
      <c r="O109" s="154">
        <v>4.1500000000000002E-2</v>
      </c>
      <c r="P109" s="142">
        <v>4.0399999999999998E-2</v>
      </c>
      <c r="Q109" s="142"/>
      <c r="S109" s="155"/>
      <c r="T109" s="155"/>
      <c r="U109" s="155"/>
      <c r="V109" s="156">
        <f t="shared" ref="V109:V114" si="29">IFERROR(J109-P109,"-")</f>
        <v>3.0000000000000165E-4</v>
      </c>
      <c r="W109" s="156"/>
      <c r="X109" s="157"/>
      <c r="Y109" s="193"/>
      <c r="Z109" s="194"/>
      <c r="AA109" s="194"/>
      <c r="AB109" s="194"/>
      <c r="AC109" s="195"/>
    </row>
    <row r="110" spans="1:30" ht="19.5" customHeight="1">
      <c r="A110" s="72"/>
      <c r="B110" s="20">
        <f t="shared" ref="B110:B119" si="30">SUM(B109)+1</f>
        <v>68</v>
      </c>
      <c r="C110" s="73"/>
      <c r="D110" s="28"/>
      <c r="E110" s="29" t="s">
        <v>120</v>
      </c>
      <c r="F110" s="29" t="s">
        <v>119</v>
      </c>
      <c r="G110" s="142">
        <f t="shared" si="28"/>
        <v>2.6100000000000002E-2</v>
      </c>
      <c r="H110" s="142">
        <f t="shared" si="28"/>
        <v>3.0099999999999998E-2</v>
      </c>
      <c r="I110" s="142">
        <f t="shared" si="28"/>
        <v>3.49E-2</v>
      </c>
      <c r="J110" s="142">
        <v>3.4200000000000001E-2</v>
      </c>
      <c r="K110" s="144"/>
      <c r="M110" s="154">
        <v>2.6100000000000002E-2</v>
      </c>
      <c r="N110" s="154">
        <v>3.0099999999999998E-2</v>
      </c>
      <c r="O110" s="154">
        <v>3.49E-2</v>
      </c>
      <c r="P110" s="142">
        <v>3.4000000000000002E-2</v>
      </c>
      <c r="Q110" s="142"/>
      <c r="S110" s="155"/>
      <c r="T110" s="155"/>
      <c r="U110" s="155"/>
      <c r="V110" s="156">
        <f t="shared" si="29"/>
        <v>1.9999999999999879E-4</v>
      </c>
      <c r="W110" s="156"/>
      <c r="X110" s="157"/>
      <c r="Y110" s="212"/>
      <c r="Z110" s="213"/>
      <c r="AA110" s="213"/>
      <c r="AB110" s="213"/>
      <c r="AC110" s="214"/>
    </row>
    <row r="111" spans="1:30" ht="19.5" customHeight="1">
      <c r="A111" s="72"/>
      <c r="B111" s="20">
        <f t="shared" si="30"/>
        <v>69</v>
      </c>
      <c r="C111" s="73"/>
      <c r="D111" s="28"/>
      <c r="E111" s="29" t="s">
        <v>121</v>
      </c>
      <c r="F111" s="29" t="s">
        <v>122</v>
      </c>
      <c r="G111" s="142" t="str">
        <f t="shared" si="28"/>
        <v>0.2266 x</v>
      </c>
      <c r="H111" s="142" t="str">
        <f t="shared" si="28"/>
        <v>0.2617 x</v>
      </c>
      <c r="I111" s="142" t="str">
        <f t="shared" si="28"/>
        <v>0.3037 x</v>
      </c>
      <c r="J111" s="142" t="s">
        <v>221</v>
      </c>
      <c r="K111" s="144"/>
      <c r="M111" s="154" t="s">
        <v>180</v>
      </c>
      <c r="N111" s="154" t="s">
        <v>181</v>
      </c>
      <c r="O111" s="154" t="s">
        <v>182</v>
      </c>
      <c r="P111" s="143" t="s">
        <v>183</v>
      </c>
      <c r="Q111" s="143"/>
      <c r="S111" s="155"/>
      <c r="T111" s="155"/>
      <c r="U111" s="155"/>
      <c r="V111" s="156" t="str">
        <f t="shared" si="29"/>
        <v>-</v>
      </c>
      <c r="W111" s="156"/>
      <c r="X111" s="157"/>
      <c r="Y111" s="212"/>
      <c r="Z111" s="213"/>
      <c r="AA111" s="213"/>
      <c r="AB111" s="213"/>
      <c r="AC111" s="214"/>
    </row>
    <row r="112" spans="1:30" ht="19.5" customHeight="1">
      <c r="A112" s="72"/>
      <c r="B112" s="20">
        <f t="shared" si="30"/>
        <v>70</v>
      </c>
      <c r="C112" s="73"/>
      <c r="D112" s="28"/>
      <c r="E112" s="29"/>
      <c r="F112" s="29" t="s">
        <v>127</v>
      </c>
      <c r="G112" s="142" t="str">
        <f t="shared" si="28"/>
        <v>SOQ ^ -0.2586</v>
      </c>
      <c r="H112" s="143" t="str">
        <f t="shared" si="28"/>
        <v>SOQ ^ -0.2586</v>
      </c>
      <c r="I112" s="143" t="str">
        <f t="shared" si="28"/>
        <v>SOQ ^ -0.2586</v>
      </c>
      <c r="J112" s="143" t="s">
        <v>184</v>
      </c>
      <c r="K112" s="144"/>
      <c r="M112" s="154" t="s">
        <v>184</v>
      </c>
      <c r="N112" s="154" t="s">
        <v>184</v>
      </c>
      <c r="O112" s="154" t="s">
        <v>184</v>
      </c>
      <c r="P112" s="143" t="s">
        <v>184</v>
      </c>
      <c r="Q112" s="143"/>
      <c r="S112" s="155"/>
      <c r="T112" s="155"/>
      <c r="U112" s="155"/>
      <c r="V112" s="156" t="str">
        <f t="shared" si="29"/>
        <v>-</v>
      </c>
      <c r="W112" s="156"/>
      <c r="X112" s="157"/>
      <c r="Y112" s="212"/>
      <c r="Z112" s="213"/>
      <c r="AA112" s="213"/>
      <c r="AB112" s="213"/>
      <c r="AC112" s="214"/>
    </row>
    <row r="113" spans="1:29" ht="19.5" customHeight="1">
      <c r="A113" s="72"/>
      <c r="B113" s="20">
        <f>SUM(B111)+1</f>
        <v>70</v>
      </c>
      <c r="C113" s="73"/>
      <c r="D113" s="28"/>
      <c r="E113" s="158"/>
      <c r="F113" s="159" t="s">
        <v>129</v>
      </c>
      <c r="G113" s="142">
        <f t="shared" si="28"/>
        <v>2.7000000000000001E-3</v>
      </c>
      <c r="H113" s="142">
        <f t="shared" si="28"/>
        <v>3.0999999999999999E-3</v>
      </c>
      <c r="I113" s="142">
        <f t="shared" si="28"/>
        <v>3.5999999999999999E-3</v>
      </c>
      <c r="J113" s="142">
        <v>3.5000000000000001E-3</v>
      </c>
      <c r="K113" s="144"/>
      <c r="M113" s="154">
        <v>2.7000000000000001E-3</v>
      </c>
      <c r="N113" s="154">
        <v>3.0999999999999999E-3</v>
      </c>
      <c r="O113" s="154">
        <v>3.5999999999999999E-3</v>
      </c>
      <c r="P113" s="142">
        <v>3.5000000000000001E-3</v>
      </c>
      <c r="Q113" s="143"/>
      <c r="S113" s="155"/>
      <c r="T113" s="155"/>
      <c r="U113" s="155"/>
      <c r="V113" s="156">
        <f t="shared" si="29"/>
        <v>0</v>
      </c>
      <c r="W113" s="156"/>
      <c r="X113" s="157"/>
      <c r="Y113" s="212"/>
      <c r="Z113" s="213"/>
      <c r="AA113" s="213"/>
      <c r="AB113" s="213"/>
      <c r="AC113" s="214"/>
    </row>
    <row r="114" spans="1:29" ht="19.5" customHeight="1">
      <c r="A114" s="72"/>
      <c r="B114" s="20">
        <f>SUM(B112)+1</f>
        <v>71</v>
      </c>
      <c r="C114" s="73"/>
      <c r="D114" s="28"/>
      <c r="E114" s="158"/>
      <c r="F114" s="159" t="s">
        <v>210</v>
      </c>
      <c r="G114" s="160">
        <f t="shared" si="28"/>
        <v>27520749</v>
      </c>
      <c r="H114" s="160">
        <f t="shared" si="28"/>
        <v>28151733</v>
      </c>
      <c r="I114" s="160">
        <f t="shared" si="28"/>
        <v>28076700</v>
      </c>
      <c r="J114" s="160">
        <v>29096241</v>
      </c>
      <c r="K114" s="144"/>
      <c r="M114" s="161">
        <v>27520749</v>
      </c>
      <c r="N114" s="161">
        <v>28151733</v>
      </c>
      <c r="O114" s="161">
        <v>28076700</v>
      </c>
      <c r="P114" s="160">
        <v>28200494</v>
      </c>
      <c r="Q114" s="143"/>
      <c r="S114" s="155"/>
      <c r="T114" s="155"/>
      <c r="U114" s="155"/>
      <c r="V114" s="162">
        <f t="shared" si="29"/>
        <v>895747</v>
      </c>
      <c r="W114" s="156"/>
      <c r="X114" s="157"/>
      <c r="Y114" s="196"/>
      <c r="Z114" s="197"/>
      <c r="AA114" s="197"/>
      <c r="AB114" s="197"/>
      <c r="AC114" s="198"/>
    </row>
    <row r="115" spans="1:29">
      <c r="B115" s="47"/>
      <c r="K115" s="163"/>
      <c r="M115" s="4"/>
      <c r="N115" s="4"/>
      <c r="O115" s="4"/>
      <c r="S115" s="164"/>
      <c r="T115" s="164"/>
      <c r="U115" s="164"/>
      <c r="V115" s="164"/>
      <c r="W115" s="164"/>
      <c r="X115" s="157"/>
    </row>
    <row r="116" spans="1:29" ht="19.5" customHeight="1">
      <c r="A116" s="72"/>
      <c r="B116" s="20">
        <f>SUM(B114)+1</f>
        <v>72</v>
      </c>
      <c r="C116" s="73"/>
      <c r="D116" s="117" t="s">
        <v>130</v>
      </c>
      <c r="E116" s="29" t="s">
        <v>118</v>
      </c>
      <c r="F116" s="29" t="s">
        <v>131</v>
      </c>
      <c r="G116" s="142">
        <f t="shared" ref="G116:I121" si="31">M116</f>
        <v>0.19420000000000001</v>
      </c>
      <c r="H116" s="142">
        <f t="shared" si="31"/>
        <v>0.22470000000000001</v>
      </c>
      <c r="I116" s="142">
        <f t="shared" si="31"/>
        <v>0.25940000000000002</v>
      </c>
      <c r="J116" s="142">
        <v>0.25469999999999998</v>
      </c>
      <c r="K116" s="144"/>
      <c r="M116" s="154">
        <v>0.19420000000000001</v>
      </c>
      <c r="N116" s="154">
        <v>0.22470000000000001</v>
      </c>
      <c r="O116" s="154">
        <v>0.25940000000000002</v>
      </c>
      <c r="P116" s="142">
        <v>0.252</v>
      </c>
      <c r="Q116" s="142"/>
      <c r="S116" s="155"/>
      <c r="T116" s="155"/>
      <c r="U116" s="155"/>
      <c r="V116" s="156">
        <f t="shared" ref="V116:V121" si="32">IFERROR(J116-P116,"-")</f>
        <v>2.6999999999999802E-3</v>
      </c>
      <c r="W116" s="156"/>
      <c r="X116" s="157"/>
      <c r="Y116" s="193"/>
      <c r="Z116" s="194"/>
      <c r="AA116" s="194"/>
      <c r="AB116" s="194"/>
      <c r="AC116" s="195"/>
    </row>
    <row r="117" spans="1:29" ht="19.5" customHeight="1">
      <c r="A117" s="72"/>
      <c r="B117" s="20">
        <f t="shared" si="30"/>
        <v>73</v>
      </c>
      <c r="C117" s="73"/>
      <c r="D117" s="28"/>
      <c r="E117" s="29" t="s">
        <v>120</v>
      </c>
      <c r="F117" s="29" t="s">
        <v>131</v>
      </c>
      <c r="G117" s="142">
        <f t="shared" si="31"/>
        <v>0.16200000000000001</v>
      </c>
      <c r="H117" s="142">
        <f t="shared" si="31"/>
        <v>0.1875</v>
      </c>
      <c r="I117" s="142">
        <f t="shared" si="31"/>
        <v>0.2165</v>
      </c>
      <c r="J117" s="142">
        <v>0.21249999999999999</v>
      </c>
      <c r="K117" s="144"/>
      <c r="M117" s="154">
        <v>0.16200000000000001</v>
      </c>
      <c r="N117" s="154">
        <v>0.1875</v>
      </c>
      <c r="O117" s="154">
        <v>0.2165</v>
      </c>
      <c r="P117" s="142">
        <v>0.21029999999999999</v>
      </c>
      <c r="Q117" s="143"/>
      <c r="S117" s="155"/>
      <c r="T117" s="155"/>
      <c r="U117" s="155"/>
      <c r="V117" s="156">
        <f t="shared" si="32"/>
        <v>2.2000000000000075E-3</v>
      </c>
      <c r="W117" s="156"/>
      <c r="X117" s="157"/>
      <c r="Y117" s="212"/>
      <c r="Z117" s="213"/>
      <c r="AA117" s="213"/>
      <c r="AB117" s="213"/>
      <c r="AC117" s="214"/>
    </row>
    <row r="118" spans="1:29" ht="19.5" customHeight="1">
      <c r="A118" s="72"/>
      <c r="B118" s="20">
        <f t="shared" si="30"/>
        <v>74</v>
      </c>
      <c r="C118" s="73"/>
      <c r="D118" s="28"/>
      <c r="E118" s="29" t="s">
        <v>121</v>
      </c>
      <c r="F118" s="29" t="s">
        <v>122</v>
      </c>
      <c r="G118" s="142" t="str">
        <f t="shared" si="31"/>
        <v>1.2774 x</v>
      </c>
      <c r="H118" s="142" t="str">
        <f t="shared" si="31"/>
        <v>1.4783 x</v>
      </c>
      <c r="I118" s="142" t="str">
        <f t="shared" si="31"/>
        <v>1.7068 x</v>
      </c>
      <c r="J118" s="142" t="s">
        <v>222</v>
      </c>
      <c r="K118" s="144"/>
      <c r="M118" s="154" t="s">
        <v>185</v>
      </c>
      <c r="N118" s="154" t="s">
        <v>186</v>
      </c>
      <c r="O118" s="154" t="s">
        <v>187</v>
      </c>
      <c r="P118" s="143" t="s">
        <v>188</v>
      </c>
      <c r="Q118" s="143"/>
      <c r="S118" s="155"/>
      <c r="T118" s="155"/>
      <c r="U118" s="155"/>
      <c r="V118" s="156" t="str">
        <f t="shared" si="32"/>
        <v>-</v>
      </c>
      <c r="W118" s="156"/>
      <c r="X118" s="157"/>
      <c r="Y118" s="212"/>
      <c r="Z118" s="213"/>
      <c r="AA118" s="213"/>
      <c r="AB118" s="213"/>
      <c r="AC118" s="214"/>
    </row>
    <row r="119" spans="1:29" ht="19.5" customHeight="1">
      <c r="A119" s="72"/>
      <c r="B119" s="20">
        <f t="shared" si="30"/>
        <v>75</v>
      </c>
      <c r="C119" s="73"/>
      <c r="D119" s="28"/>
      <c r="E119" s="29"/>
      <c r="F119" s="29" t="s">
        <v>127</v>
      </c>
      <c r="G119" s="142" t="str">
        <f t="shared" si="31"/>
        <v>SOQ ^ -0.2483</v>
      </c>
      <c r="H119" s="142" t="str">
        <f t="shared" si="31"/>
        <v>SOQ ^ -0.2483</v>
      </c>
      <c r="I119" s="142" t="str">
        <f t="shared" si="31"/>
        <v>SOQ ^ -0.2483</v>
      </c>
      <c r="J119" s="142" t="s">
        <v>189</v>
      </c>
      <c r="K119" s="144"/>
      <c r="M119" s="154" t="s">
        <v>189</v>
      </c>
      <c r="N119" s="154" t="s">
        <v>189</v>
      </c>
      <c r="O119" s="154" t="s">
        <v>189</v>
      </c>
      <c r="P119" s="143" t="s">
        <v>189</v>
      </c>
      <c r="Q119" s="143"/>
      <c r="S119" s="155"/>
      <c r="T119" s="155"/>
      <c r="U119" s="155"/>
      <c r="V119" s="156" t="str">
        <f t="shared" si="32"/>
        <v>-</v>
      </c>
      <c r="W119" s="156"/>
      <c r="X119" s="157"/>
      <c r="Y119" s="212"/>
      <c r="Z119" s="213"/>
      <c r="AA119" s="213"/>
      <c r="AB119" s="213"/>
      <c r="AC119" s="214"/>
    </row>
    <row r="120" spans="1:29" ht="19.5" customHeight="1">
      <c r="A120" s="72"/>
      <c r="B120" s="20">
        <f>SUM(B118)+1</f>
        <v>75</v>
      </c>
      <c r="C120" s="73"/>
      <c r="D120" s="28"/>
      <c r="E120" s="158"/>
      <c r="F120" s="159" t="s">
        <v>129</v>
      </c>
      <c r="G120" s="142">
        <f t="shared" si="31"/>
        <v>1.7999999999999999E-2</v>
      </c>
      <c r="H120" s="142">
        <f t="shared" si="31"/>
        <v>2.0799999999999999E-2</v>
      </c>
      <c r="I120" s="142">
        <f t="shared" si="31"/>
        <v>2.4E-2</v>
      </c>
      <c r="J120" s="142">
        <v>2.3599999999999999E-2</v>
      </c>
      <c r="K120" s="144"/>
      <c r="M120" s="154">
        <v>1.7999999999999999E-2</v>
      </c>
      <c r="N120" s="154">
        <v>2.0799999999999999E-2</v>
      </c>
      <c r="O120" s="154">
        <v>2.4E-2</v>
      </c>
      <c r="P120" s="142">
        <v>2.3300000000000001E-2</v>
      </c>
      <c r="Q120" s="142"/>
      <c r="S120" s="155"/>
      <c r="T120" s="155"/>
      <c r="U120" s="155"/>
      <c r="V120" s="156">
        <f t="shared" si="32"/>
        <v>2.9999999999999818E-4</v>
      </c>
      <c r="W120" s="156"/>
      <c r="X120" s="157"/>
      <c r="Y120" s="212"/>
      <c r="Z120" s="213"/>
      <c r="AA120" s="213"/>
      <c r="AB120" s="213"/>
      <c r="AC120" s="214"/>
    </row>
    <row r="121" spans="1:29" ht="19.5" customHeight="1">
      <c r="A121" s="72"/>
      <c r="B121" s="20">
        <f>SUM(B119)+1</f>
        <v>76</v>
      </c>
      <c r="C121" s="73"/>
      <c r="D121" s="28"/>
      <c r="E121" s="158"/>
      <c r="F121" s="159" t="str">
        <f>F114</f>
        <v>MINIMUM RATE APPLIES AT SOQ OF (KWH)</v>
      </c>
      <c r="G121" s="160">
        <f t="shared" si="31"/>
        <v>28504342</v>
      </c>
      <c r="H121" s="160">
        <f t="shared" si="31"/>
        <v>28675303</v>
      </c>
      <c r="I121" s="160">
        <f t="shared" si="31"/>
        <v>28747764</v>
      </c>
      <c r="J121" s="160">
        <v>28558302</v>
      </c>
      <c r="K121" s="144"/>
      <c r="M121" s="161">
        <v>28504342</v>
      </c>
      <c r="N121" s="161">
        <v>28675303</v>
      </c>
      <c r="O121" s="161">
        <v>28747764</v>
      </c>
      <c r="P121" s="160">
        <v>28802420</v>
      </c>
      <c r="Q121" s="142"/>
      <c r="S121" s="155"/>
      <c r="T121" s="155"/>
      <c r="U121" s="155"/>
      <c r="V121" s="162">
        <f t="shared" si="32"/>
        <v>-244118</v>
      </c>
      <c r="W121" s="156"/>
      <c r="X121" s="157"/>
      <c r="Y121" s="196"/>
      <c r="Z121" s="197"/>
      <c r="AA121" s="197"/>
      <c r="AB121" s="197"/>
      <c r="AC121" s="198"/>
    </row>
    <row r="122" spans="1:29">
      <c r="M122" s="4"/>
      <c r="N122" s="4"/>
      <c r="O122" s="4"/>
      <c r="X122" s="157"/>
    </row>
    <row r="123" spans="1:29" ht="19.5" customHeight="1">
      <c r="D123" s="186" t="s">
        <v>137</v>
      </c>
      <c r="E123" s="207"/>
      <c r="F123" s="131"/>
      <c r="G123" s="132"/>
      <c r="H123" s="133"/>
      <c r="I123" s="133"/>
      <c r="J123" s="133"/>
      <c r="K123" s="134"/>
      <c r="L123" s="153"/>
      <c r="M123" s="132"/>
      <c r="N123" s="133"/>
      <c r="O123" s="133"/>
      <c r="P123" s="133"/>
      <c r="Q123" s="134"/>
      <c r="R123" s="153"/>
      <c r="S123" s="132"/>
      <c r="T123" s="133"/>
      <c r="U123" s="133"/>
      <c r="V123" s="133"/>
      <c r="W123" s="134"/>
      <c r="X123" s="157"/>
    </row>
    <row r="124" spans="1:29">
      <c r="M124" s="4"/>
      <c r="N124" s="4"/>
      <c r="O124" s="4"/>
      <c r="X124" s="157"/>
    </row>
    <row r="125" spans="1:29" ht="19.5" customHeight="1">
      <c r="A125" s="72"/>
      <c r="B125" s="20">
        <f>SUM(B121)+1</f>
        <v>77</v>
      </c>
      <c r="C125" s="73"/>
      <c r="D125" s="117" t="s">
        <v>130</v>
      </c>
      <c r="E125" s="29" t="s">
        <v>118</v>
      </c>
      <c r="F125" s="29" t="s">
        <v>119</v>
      </c>
      <c r="G125" s="142">
        <f t="shared" ref="G125:I130" si="33">M125</f>
        <v>8.9599999999999999E-2</v>
      </c>
      <c r="H125" s="142">
        <f t="shared" si="33"/>
        <v>0.1036</v>
      </c>
      <c r="I125" s="142">
        <f t="shared" si="33"/>
        <v>0.1226</v>
      </c>
      <c r="J125" s="142">
        <v>0.1226</v>
      </c>
      <c r="K125" s="144"/>
      <c r="M125" s="154">
        <v>8.9599999999999999E-2</v>
      </c>
      <c r="N125" s="154">
        <v>0.1036</v>
      </c>
      <c r="O125" s="154">
        <v>0.1226</v>
      </c>
      <c r="P125" s="142">
        <v>0.121</v>
      </c>
      <c r="Q125" s="142"/>
      <c r="S125" s="155"/>
      <c r="T125" s="155"/>
      <c r="U125" s="155"/>
      <c r="V125" s="156">
        <f t="shared" ref="V125:V130" si="34">IFERROR(J125-P125,"-")</f>
        <v>1.6000000000000042E-3</v>
      </c>
      <c r="W125" s="156"/>
      <c r="X125" s="157"/>
      <c r="Y125" s="193"/>
      <c r="Z125" s="194"/>
      <c r="AA125" s="194"/>
      <c r="AB125" s="194"/>
      <c r="AC125" s="195"/>
    </row>
    <row r="126" spans="1:29" ht="19.5" customHeight="1">
      <c r="A126" s="72"/>
      <c r="B126" s="20">
        <f>SUM(B125)+1</f>
        <v>78</v>
      </c>
      <c r="C126" s="73"/>
      <c r="D126" s="28"/>
      <c r="E126" s="29" t="s">
        <v>120</v>
      </c>
      <c r="F126" s="29" t="s">
        <v>131</v>
      </c>
      <c r="G126" s="142">
        <f t="shared" si="33"/>
        <v>2.7000000000000001E-3</v>
      </c>
      <c r="H126" s="142">
        <f t="shared" si="33"/>
        <v>3.0999999999999999E-3</v>
      </c>
      <c r="I126" s="142">
        <f t="shared" si="33"/>
        <v>3.7000000000000002E-3</v>
      </c>
      <c r="J126" s="142">
        <v>3.7000000000000002E-3</v>
      </c>
      <c r="K126" s="144"/>
      <c r="M126" s="154">
        <v>2.7000000000000001E-3</v>
      </c>
      <c r="N126" s="154">
        <v>3.0999999999999999E-3</v>
      </c>
      <c r="O126" s="154">
        <v>3.7000000000000002E-3</v>
      </c>
      <c r="P126" s="142">
        <v>3.7000000000000002E-3</v>
      </c>
      <c r="Q126" s="143"/>
      <c r="S126" s="155"/>
      <c r="T126" s="155"/>
      <c r="U126" s="155"/>
      <c r="V126" s="156">
        <f t="shared" si="34"/>
        <v>0</v>
      </c>
      <c r="W126" s="156"/>
      <c r="X126" s="157"/>
      <c r="Y126" s="212"/>
      <c r="Z126" s="213"/>
      <c r="AA126" s="213"/>
      <c r="AB126" s="213"/>
      <c r="AC126" s="214"/>
    </row>
    <row r="127" spans="1:29" ht="19.5" customHeight="1">
      <c r="A127" s="72"/>
      <c r="B127" s="20">
        <f>SUM(B126)+1</f>
        <v>79</v>
      </c>
      <c r="C127" s="73"/>
      <c r="D127" s="28"/>
      <c r="E127" s="29" t="s">
        <v>121</v>
      </c>
      <c r="F127" s="29" t="s">
        <v>122</v>
      </c>
      <c r="G127" s="142" t="str">
        <f t="shared" si="33"/>
        <v>0.0618 x</v>
      </c>
      <c r="H127" s="142" t="str">
        <f t="shared" si="33"/>
        <v>0.0715 x</v>
      </c>
      <c r="I127" s="142" t="str">
        <f t="shared" si="33"/>
        <v>0.0846 x</v>
      </c>
      <c r="J127" s="142" t="s">
        <v>192</v>
      </c>
      <c r="K127" s="144"/>
      <c r="M127" s="154" t="s">
        <v>190</v>
      </c>
      <c r="N127" s="154" t="s">
        <v>191</v>
      </c>
      <c r="O127" s="154" t="s">
        <v>192</v>
      </c>
      <c r="P127" s="143" t="s">
        <v>193</v>
      </c>
      <c r="Q127" s="143"/>
      <c r="S127" s="155"/>
      <c r="T127" s="155"/>
      <c r="U127" s="155"/>
      <c r="V127" s="156" t="str">
        <f t="shared" si="34"/>
        <v>-</v>
      </c>
      <c r="W127" s="156"/>
      <c r="X127" s="157"/>
      <c r="Y127" s="212"/>
      <c r="Z127" s="213"/>
      <c r="AA127" s="213"/>
      <c r="AB127" s="213"/>
      <c r="AC127" s="214"/>
    </row>
    <row r="128" spans="1:29" ht="19.5" customHeight="1">
      <c r="A128" s="72"/>
      <c r="B128" s="20">
        <f>SUM(B127)+1</f>
        <v>80</v>
      </c>
      <c r="C128" s="73"/>
      <c r="D128" s="28"/>
      <c r="E128" s="29"/>
      <c r="F128" s="29" t="s">
        <v>127</v>
      </c>
      <c r="G128" s="142" t="str">
        <f t="shared" si="33"/>
        <v>SOQ ^ -0.21</v>
      </c>
      <c r="H128" s="142" t="str">
        <f t="shared" si="33"/>
        <v>SOQ ^ -0.21</v>
      </c>
      <c r="I128" s="142" t="str">
        <f t="shared" si="33"/>
        <v>SOQ ^ -0.21</v>
      </c>
      <c r="J128" s="142" t="s">
        <v>142</v>
      </c>
      <c r="K128" s="144"/>
      <c r="M128" s="154" t="s">
        <v>142</v>
      </c>
      <c r="N128" s="154" t="s">
        <v>142</v>
      </c>
      <c r="O128" s="154" t="s">
        <v>142</v>
      </c>
      <c r="P128" s="143" t="s">
        <v>142</v>
      </c>
      <c r="Q128" s="143"/>
      <c r="S128" s="155"/>
      <c r="T128" s="155"/>
      <c r="U128" s="155"/>
      <c r="V128" s="156" t="str">
        <f t="shared" si="34"/>
        <v>-</v>
      </c>
      <c r="W128" s="156"/>
      <c r="X128" s="157"/>
      <c r="Y128" s="212"/>
      <c r="Z128" s="213"/>
      <c r="AA128" s="213"/>
      <c r="AB128" s="213"/>
      <c r="AC128" s="214"/>
    </row>
    <row r="129" spans="1:29" ht="19.5" customHeight="1">
      <c r="A129" s="72"/>
      <c r="B129" s="20">
        <f>SUM(B128)+1</f>
        <v>81</v>
      </c>
      <c r="C129" s="73"/>
      <c r="D129" s="28" t="s">
        <v>143</v>
      </c>
      <c r="E129" s="158"/>
      <c r="F129" s="159" t="s">
        <v>144</v>
      </c>
      <c r="G129" s="142">
        <f t="shared" si="33"/>
        <v>25.466000000000001</v>
      </c>
      <c r="H129" s="142">
        <f t="shared" si="33"/>
        <v>29.4587</v>
      </c>
      <c r="I129" s="142">
        <f t="shared" si="33"/>
        <v>34.872500000000002</v>
      </c>
      <c r="J129" s="142">
        <v>34.881399999999999</v>
      </c>
      <c r="K129" s="144"/>
      <c r="M129" s="154">
        <v>25.466000000000001</v>
      </c>
      <c r="N129" s="154">
        <v>29.4587</v>
      </c>
      <c r="O129" s="154">
        <v>34.872500000000002</v>
      </c>
      <c r="P129" s="142">
        <v>34.420900000000003</v>
      </c>
      <c r="Q129" s="142"/>
      <c r="S129" s="155"/>
      <c r="T129" s="155"/>
      <c r="U129" s="155"/>
      <c r="V129" s="156">
        <f t="shared" si="34"/>
        <v>0.46049999999999613</v>
      </c>
      <c r="W129" s="156"/>
      <c r="X129" s="157"/>
      <c r="Y129" s="212"/>
      <c r="Z129" s="213"/>
      <c r="AA129" s="213"/>
      <c r="AB129" s="213"/>
      <c r="AC129" s="214"/>
    </row>
    <row r="130" spans="1:29" ht="19.5" customHeight="1">
      <c r="A130" s="72"/>
      <c r="B130" s="20">
        <f>SUM(B129)+1</f>
        <v>82</v>
      </c>
      <c r="C130" s="73"/>
      <c r="D130" s="28"/>
      <c r="E130" s="158"/>
      <c r="F130" s="159" t="s">
        <v>145</v>
      </c>
      <c r="G130" s="142">
        <f t="shared" si="33"/>
        <v>27.116</v>
      </c>
      <c r="H130" s="142">
        <f t="shared" si="33"/>
        <v>31.3674</v>
      </c>
      <c r="I130" s="142">
        <f t="shared" si="33"/>
        <v>37.131999999999998</v>
      </c>
      <c r="J130" s="142">
        <v>37.141500000000001</v>
      </c>
      <c r="K130" s="144"/>
      <c r="M130" s="154">
        <v>27.116</v>
      </c>
      <c r="N130" s="154">
        <v>31.3674</v>
      </c>
      <c r="O130" s="154">
        <v>37.131999999999998</v>
      </c>
      <c r="P130" s="142">
        <v>36.6511</v>
      </c>
      <c r="Q130" s="142"/>
      <c r="S130" s="155"/>
      <c r="T130" s="155"/>
      <c r="U130" s="155"/>
      <c r="V130" s="156">
        <f t="shared" si="34"/>
        <v>0.49040000000000106</v>
      </c>
      <c r="W130" s="156"/>
      <c r="X130" s="157"/>
      <c r="Y130" s="196"/>
      <c r="Z130" s="197"/>
      <c r="AA130" s="197"/>
      <c r="AB130" s="197"/>
      <c r="AC130" s="198"/>
    </row>
    <row r="131" spans="1:29">
      <c r="K131" s="163"/>
      <c r="M131" s="4"/>
      <c r="N131" s="4"/>
      <c r="O131" s="4"/>
      <c r="X131" s="165"/>
    </row>
    <row r="132" spans="1:29" ht="19.5" customHeight="1">
      <c r="D132" s="186" t="s">
        <v>146</v>
      </c>
      <c r="E132" s="207"/>
      <c r="F132" s="131"/>
      <c r="G132" s="132"/>
      <c r="H132" s="133"/>
      <c r="I132" s="133"/>
      <c r="J132" s="133"/>
      <c r="K132" s="166"/>
      <c r="L132" s="153"/>
      <c r="M132" s="132"/>
      <c r="N132" s="133"/>
      <c r="O132" s="133"/>
      <c r="P132" s="133"/>
      <c r="Q132" s="134"/>
      <c r="R132" s="153"/>
      <c r="S132" s="132"/>
      <c r="T132" s="133"/>
      <c r="U132" s="133"/>
      <c r="V132" s="133"/>
      <c r="W132" s="134"/>
      <c r="X132" s="152"/>
    </row>
    <row r="133" spans="1:29">
      <c r="K133" s="163"/>
      <c r="M133" s="4"/>
      <c r="N133" s="4"/>
      <c r="O133" s="4"/>
      <c r="Q133" s="167"/>
      <c r="X133" s="165"/>
    </row>
    <row r="134" spans="1:29" ht="19.5" customHeight="1">
      <c r="A134" s="72"/>
      <c r="B134" s="20">
        <f>SUM(B130)+1</f>
        <v>83</v>
      </c>
      <c r="C134" s="73"/>
      <c r="D134" s="28" t="s">
        <v>147</v>
      </c>
      <c r="E134" s="75" t="s">
        <v>194</v>
      </c>
      <c r="F134" s="29" t="s">
        <v>131</v>
      </c>
      <c r="G134" s="142">
        <f t="shared" ref="G134:I141" si="35">M134</f>
        <v>1.8100000000000002E-2</v>
      </c>
      <c r="H134" s="142">
        <f t="shared" si="35"/>
        <v>2.6499999999999999E-2</v>
      </c>
      <c r="I134" s="142">
        <f t="shared" si="35"/>
        <v>2.0400000000000001E-2</v>
      </c>
      <c r="J134" s="142">
        <v>1.5599999999999999E-2</v>
      </c>
      <c r="K134" s="144"/>
      <c r="M134" s="154">
        <v>1.8100000000000002E-2</v>
      </c>
      <c r="N134" s="154">
        <v>2.6499999999999999E-2</v>
      </c>
      <c r="O134" s="154">
        <v>2.0400000000000001E-2</v>
      </c>
      <c r="P134" s="142">
        <v>1.5599999999999999E-2</v>
      </c>
      <c r="Q134" s="142"/>
      <c r="S134" s="155"/>
      <c r="T134" s="155"/>
      <c r="U134" s="155"/>
      <c r="V134" s="156">
        <f>IFERROR(J134-P134,"-")</f>
        <v>0</v>
      </c>
      <c r="W134" s="156"/>
      <c r="X134" s="165"/>
      <c r="Y134" s="193"/>
      <c r="Z134" s="194"/>
      <c r="AA134" s="194"/>
      <c r="AB134" s="194"/>
      <c r="AC134" s="195"/>
    </row>
    <row r="135" spans="1:29" ht="19.5" customHeight="1">
      <c r="A135" s="72"/>
      <c r="B135" s="20">
        <f>SUM(B134)+1</f>
        <v>84</v>
      </c>
      <c r="C135" s="73"/>
      <c r="D135" s="28" t="s">
        <v>147</v>
      </c>
      <c r="E135" s="75" t="s">
        <v>227</v>
      </c>
      <c r="F135" s="29" t="s">
        <v>131</v>
      </c>
      <c r="G135" s="142">
        <f t="shared" si="35"/>
        <v>1.8100000000000002E-2</v>
      </c>
      <c r="H135" s="142">
        <f t="shared" si="35"/>
        <v>2.6499999999999999E-2</v>
      </c>
      <c r="I135" s="142">
        <f t="shared" si="35"/>
        <v>2.0400000000000001E-2</v>
      </c>
      <c r="J135" s="142">
        <v>1.5599999999999999E-2</v>
      </c>
      <c r="K135" s="144"/>
      <c r="M135" s="154">
        <v>1.8100000000000002E-2</v>
      </c>
      <c r="N135" s="154">
        <v>2.6499999999999999E-2</v>
      </c>
      <c r="O135" s="154">
        <v>2.0400000000000001E-2</v>
      </c>
      <c r="P135" s="142">
        <v>1.5599999999999999E-2</v>
      </c>
      <c r="Q135" s="142"/>
      <c r="S135" s="155"/>
      <c r="T135" s="155"/>
      <c r="U135" s="155"/>
      <c r="V135" s="156">
        <f t="shared" ref="V135:V141" si="36">IFERROR(J135-P135,"-")</f>
        <v>0</v>
      </c>
      <c r="W135" s="156"/>
      <c r="X135" s="165"/>
      <c r="Y135" s="212"/>
      <c r="Z135" s="213"/>
      <c r="AA135" s="213"/>
      <c r="AB135" s="213"/>
      <c r="AC135" s="214"/>
    </row>
    <row r="136" spans="1:29" ht="19.5" customHeight="1">
      <c r="A136" s="72"/>
      <c r="B136" s="20"/>
      <c r="C136" s="73"/>
      <c r="D136" s="28" t="s">
        <v>147</v>
      </c>
      <c r="E136" s="75"/>
      <c r="F136" s="29"/>
      <c r="G136" s="142">
        <f t="shared" si="35"/>
        <v>0</v>
      </c>
      <c r="H136" s="142">
        <f t="shared" si="35"/>
        <v>0</v>
      </c>
      <c r="I136" s="142">
        <f t="shared" si="35"/>
        <v>0</v>
      </c>
      <c r="J136" s="142"/>
      <c r="K136" s="144"/>
      <c r="M136" s="154">
        <v>0</v>
      </c>
      <c r="N136" s="154">
        <v>0</v>
      </c>
      <c r="O136" s="154">
        <v>0</v>
      </c>
      <c r="P136" s="142"/>
      <c r="Q136" s="142"/>
      <c r="S136" s="155"/>
      <c r="T136" s="155"/>
      <c r="U136" s="155"/>
      <c r="V136" s="156">
        <f t="shared" si="36"/>
        <v>0</v>
      </c>
      <c r="W136" s="156"/>
      <c r="X136" s="165"/>
      <c r="Y136" s="212"/>
      <c r="Z136" s="213"/>
      <c r="AA136" s="213"/>
      <c r="AB136" s="213"/>
      <c r="AC136" s="214"/>
    </row>
    <row r="137" spans="1:29" ht="19.5" customHeight="1">
      <c r="A137" s="72"/>
      <c r="B137" s="20"/>
      <c r="C137" s="73"/>
      <c r="D137" s="28"/>
      <c r="E137" s="75"/>
      <c r="F137" s="29"/>
      <c r="G137" s="142">
        <f t="shared" si="35"/>
        <v>0</v>
      </c>
      <c r="H137" s="142">
        <f t="shared" si="35"/>
        <v>0</v>
      </c>
      <c r="I137" s="142">
        <f t="shared" si="35"/>
        <v>0</v>
      </c>
      <c r="J137" s="142"/>
      <c r="K137" s="142"/>
      <c r="M137" s="154">
        <v>0</v>
      </c>
      <c r="N137" s="154">
        <v>0</v>
      </c>
      <c r="O137" s="154">
        <v>0</v>
      </c>
      <c r="P137" s="142"/>
      <c r="Q137" s="142"/>
      <c r="S137" s="155"/>
      <c r="T137" s="155"/>
      <c r="U137" s="155"/>
      <c r="V137" s="156">
        <f t="shared" si="36"/>
        <v>0</v>
      </c>
      <c r="W137" s="156"/>
      <c r="X137" s="165"/>
      <c r="Y137" s="212"/>
      <c r="Z137" s="213"/>
      <c r="AA137" s="213"/>
      <c r="AB137" s="213"/>
      <c r="AC137" s="214"/>
    </row>
    <row r="138" spans="1:29" ht="19.5" customHeight="1">
      <c r="A138" s="72"/>
      <c r="B138" s="20"/>
      <c r="C138" s="73"/>
      <c r="D138" s="28"/>
      <c r="E138" s="75"/>
      <c r="F138" s="29"/>
      <c r="G138" s="142">
        <f t="shared" si="35"/>
        <v>0</v>
      </c>
      <c r="H138" s="142">
        <f t="shared" si="35"/>
        <v>0</v>
      </c>
      <c r="I138" s="142">
        <f t="shared" si="35"/>
        <v>0</v>
      </c>
      <c r="J138" s="142"/>
      <c r="K138" s="142"/>
      <c r="M138" s="154">
        <v>0</v>
      </c>
      <c r="N138" s="154">
        <v>0</v>
      </c>
      <c r="O138" s="154">
        <v>0</v>
      </c>
      <c r="P138" s="142"/>
      <c r="Q138" s="142"/>
      <c r="S138" s="155"/>
      <c r="T138" s="155"/>
      <c r="U138" s="155"/>
      <c r="V138" s="156">
        <f t="shared" si="36"/>
        <v>0</v>
      </c>
      <c r="W138" s="156"/>
      <c r="X138" s="165"/>
      <c r="Y138" s="212"/>
      <c r="Z138" s="213"/>
      <c r="AA138" s="213"/>
      <c r="AB138" s="213"/>
      <c r="AC138" s="214"/>
    </row>
    <row r="139" spans="1:29" ht="19.5" customHeight="1">
      <c r="A139" s="72"/>
      <c r="B139" s="20"/>
      <c r="C139" s="73"/>
      <c r="D139" s="28"/>
      <c r="E139" s="75"/>
      <c r="F139" s="29"/>
      <c r="G139" s="142">
        <f t="shared" si="35"/>
        <v>0</v>
      </c>
      <c r="H139" s="142">
        <f t="shared" si="35"/>
        <v>0</v>
      </c>
      <c r="I139" s="142">
        <f t="shared" si="35"/>
        <v>0</v>
      </c>
      <c r="J139" s="142"/>
      <c r="K139" s="142"/>
      <c r="M139" s="154">
        <v>0</v>
      </c>
      <c r="N139" s="154">
        <v>0</v>
      </c>
      <c r="O139" s="154">
        <v>0</v>
      </c>
      <c r="P139" s="142"/>
      <c r="Q139" s="142"/>
      <c r="S139" s="155"/>
      <c r="T139" s="155"/>
      <c r="U139" s="155"/>
      <c r="V139" s="156">
        <f t="shared" si="36"/>
        <v>0</v>
      </c>
      <c r="W139" s="156"/>
      <c r="X139" s="165"/>
      <c r="Y139" s="212"/>
      <c r="Z139" s="213"/>
      <c r="AA139" s="213"/>
      <c r="AB139" s="213"/>
      <c r="AC139" s="214"/>
    </row>
    <row r="140" spans="1:29" ht="19.5" customHeight="1">
      <c r="A140" s="72"/>
      <c r="B140" s="20"/>
      <c r="C140" s="73"/>
      <c r="D140" s="28"/>
      <c r="E140" s="75"/>
      <c r="F140" s="29"/>
      <c r="G140" s="142">
        <f t="shared" si="35"/>
        <v>0</v>
      </c>
      <c r="H140" s="142">
        <f t="shared" si="35"/>
        <v>0</v>
      </c>
      <c r="I140" s="142">
        <f t="shared" si="35"/>
        <v>0</v>
      </c>
      <c r="J140" s="142"/>
      <c r="K140" s="142"/>
      <c r="M140" s="154">
        <v>0</v>
      </c>
      <c r="N140" s="154">
        <v>0</v>
      </c>
      <c r="O140" s="154">
        <v>0</v>
      </c>
      <c r="P140" s="142"/>
      <c r="Q140" s="142"/>
      <c r="S140" s="155"/>
      <c r="T140" s="155"/>
      <c r="U140" s="155"/>
      <c r="V140" s="156">
        <f t="shared" si="36"/>
        <v>0</v>
      </c>
      <c r="W140" s="156"/>
      <c r="X140" s="165"/>
      <c r="Y140" s="212"/>
      <c r="Z140" s="213"/>
      <c r="AA140" s="213"/>
      <c r="AB140" s="213"/>
      <c r="AC140" s="214"/>
    </row>
    <row r="141" spans="1:29" ht="19.5" customHeight="1">
      <c r="A141" s="72"/>
      <c r="B141" s="20"/>
      <c r="C141" s="73"/>
      <c r="D141" s="28"/>
      <c r="E141" s="75"/>
      <c r="F141" s="29"/>
      <c r="G141" s="142">
        <f t="shared" si="35"/>
        <v>0</v>
      </c>
      <c r="H141" s="142">
        <f t="shared" si="35"/>
        <v>0</v>
      </c>
      <c r="I141" s="142">
        <f t="shared" si="35"/>
        <v>0</v>
      </c>
      <c r="J141" s="142"/>
      <c r="K141" s="142"/>
      <c r="M141" s="154">
        <v>0</v>
      </c>
      <c r="N141" s="154">
        <v>0</v>
      </c>
      <c r="O141" s="154">
        <v>0</v>
      </c>
      <c r="P141" s="142"/>
      <c r="Q141" s="142"/>
      <c r="S141" s="155"/>
      <c r="T141" s="155"/>
      <c r="U141" s="155"/>
      <c r="V141" s="156">
        <f t="shared" si="36"/>
        <v>0</v>
      </c>
      <c r="W141" s="156"/>
      <c r="X141" s="165"/>
      <c r="Y141" s="196"/>
      <c r="Z141" s="197"/>
      <c r="AA141" s="197"/>
      <c r="AB141" s="197"/>
      <c r="AC141" s="198"/>
    </row>
    <row r="142" spans="1:29">
      <c r="M142" s="4"/>
      <c r="N142" s="4"/>
      <c r="O142" s="4"/>
      <c r="X142" s="165"/>
    </row>
    <row r="143" spans="1:29" ht="19.5" customHeight="1">
      <c r="D143" s="186" t="s">
        <v>156</v>
      </c>
      <c r="E143" s="207"/>
      <c r="F143" s="131"/>
      <c r="G143" s="132"/>
      <c r="H143" s="133"/>
      <c r="I143" s="133"/>
      <c r="J143" s="133"/>
      <c r="K143" s="134"/>
      <c r="L143" s="153"/>
      <c r="M143" s="132"/>
      <c r="N143" s="133"/>
      <c r="O143" s="133"/>
      <c r="P143" s="133"/>
      <c r="Q143" s="134"/>
      <c r="R143" s="153"/>
      <c r="S143" s="132"/>
      <c r="T143" s="133"/>
      <c r="U143" s="133"/>
      <c r="V143" s="133"/>
      <c r="W143" s="134"/>
      <c r="X143" s="165"/>
    </row>
    <row r="144" spans="1:29">
      <c r="M144" s="4"/>
      <c r="N144" s="4"/>
      <c r="O144" s="4"/>
      <c r="X144" s="165"/>
    </row>
    <row r="145" spans="1:29" ht="21.75" customHeight="1">
      <c r="A145" s="72"/>
      <c r="B145" s="20">
        <f>SUM(B141)+1</f>
        <v>1</v>
      </c>
      <c r="C145" s="73"/>
      <c r="D145" s="28" t="s">
        <v>130</v>
      </c>
      <c r="E145" s="75" t="s">
        <v>158</v>
      </c>
      <c r="F145" s="29" t="s">
        <v>131</v>
      </c>
      <c r="G145" s="142" t="str">
        <f t="shared" ref="G145:I146" si="37">M145</f>
        <v>-</v>
      </c>
      <c r="H145" s="142">
        <f t="shared" si="37"/>
        <v>8.6900000000000005E-2</v>
      </c>
      <c r="I145" s="142">
        <f t="shared" si="37"/>
        <v>2.2259047970674788E-2</v>
      </c>
      <c r="J145" s="142">
        <v>-1.7758984838285672E-5</v>
      </c>
      <c r="K145" s="142"/>
      <c r="M145" s="154" t="s">
        <v>159</v>
      </c>
      <c r="N145" s="154">
        <v>8.6900000000000005E-2</v>
      </c>
      <c r="O145" s="154">
        <v>2.2259047970674788E-2</v>
      </c>
      <c r="P145" s="142">
        <v>-1.7780144422717477E-5</v>
      </c>
      <c r="Q145" s="142"/>
      <c r="S145" s="155"/>
      <c r="T145" s="155"/>
      <c r="U145" s="155"/>
      <c r="V145" s="156">
        <f>IFERROR(J145-P145,"-")</f>
        <v>2.1159584431805365E-8</v>
      </c>
      <c r="W145" s="156"/>
      <c r="X145" s="165"/>
      <c r="Y145" s="193"/>
      <c r="Z145" s="194"/>
      <c r="AA145" s="194"/>
      <c r="AB145" s="194"/>
      <c r="AC145" s="195"/>
    </row>
    <row r="146" spans="1:29" ht="21.75" customHeight="1">
      <c r="A146" s="72"/>
      <c r="B146" s="20">
        <f>SUM(B145)+1</f>
        <v>2</v>
      </c>
      <c r="C146" s="73"/>
      <c r="D146" s="28" t="s">
        <v>130</v>
      </c>
      <c r="E146" s="75" t="s">
        <v>161</v>
      </c>
      <c r="F146" s="29" t="s">
        <v>131</v>
      </c>
      <c r="G146" s="142" t="str">
        <f t="shared" si="37"/>
        <v>-</v>
      </c>
      <c r="H146" s="142" t="str">
        <f t="shared" si="37"/>
        <v>-</v>
      </c>
      <c r="I146" s="142" t="str">
        <f t="shared" si="37"/>
        <v>-</v>
      </c>
      <c r="J146" s="142" t="s">
        <v>159</v>
      </c>
      <c r="K146" s="142"/>
      <c r="M146" s="154" t="s">
        <v>159</v>
      </c>
      <c r="N146" s="154" t="s">
        <v>159</v>
      </c>
      <c r="O146" s="154" t="s">
        <v>159</v>
      </c>
      <c r="P146" s="142" t="s">
        <v>159</v>
      </c>
      <c r="Q146" s="142"/>
      <c r="S146" s="155"/>
      <c r="T146" s="155"/>
      <c r="U146" s="155"/>
      <c r="V146" s="156" t="str">
        <f>IFERROR(J146-P146,"-")</f>
        <v>-</v>
      </c>
      <c r="W146" s="156"/>
      <c r="X146" s="165"/>
      <c r="Y146" s="196"/>
      <c r="Z146" s="197"/>
      <c r="AA146" s="197"/>
      <c r="AB146" s="197"/>
      <c r="AC146" s="198"/>
    </row>
    <row r="147" spans="1:29" ht="15" customHeight="1">
      <c r="Y147" s="169"/>
      <c r="Z147" s="169"/>
      <c r="AA147" s="169"/>
      <c r="AB147" s="169"/>
      <c r="AC147" s="169"/>
    </row>
  </sheetData>
  <mergeCells count="89">
    <mergeCell ref="Y93:AC93"/>
    <mergeCell ref="Y94:AC94"/>
    <mergeCell ref="Y145:AC146"/>
    <mergeCell ref="Y96:AC96"/>
    <mergeCell ref="D98:E98"/>
    <mergeCell ref="D105:E105"/>
    <mergeCell ref="D107:E107"/>
    <mergeCell ref="Y109:AC114"/>
    <mergeCell ref="Y116:AC121"/>
    <mergeCell ref="D123:E123"/>
    <mergeCell ref="Y125:AC130"/>
    <mergeCell ref="D132:E132"/>
    <mergeCell ref="Y134:AC141"/>
    <mergeCell ref="D143:E143"/>
    <mergeCell ref="Y95:AC95"/>
    <mergeCell ref="Y83:AC83"/>
    <mergeCell ref="Y84:AC84"/>
    <mergeCell ref="Y85:AC85"/>
    <mergeCell ref="Y86:AC86"/>
    <mergeCell ref="D91:E91"/>
    <mergeCell ref="Y87:AC87"/>
    <mergeCell ref="Y88:AC88"/>
    <mergeCell ref="Y89:AC89"/>
    <mergeCell ref="Y81:AC81"/>
    <mergeCell ref="D71:E71"/>
    <mergeCell ref="Y71:AC71"/>
    <mergeCell ref="D72:E72"/>
    <mergeCell ref="Y72:AC72"/>
    <mergeCell ref="D73:E73"/>
    <mergeCell ref="Y73:AC73"/>
    <mergeCell ref="D75:E75"/>
    <mergeCell ref="Y77:AC77"/>
    <mergeCell ref="Y78:AC78"/>
    <mergeCell ref="Y79:AC79"/>
    <mergeCell ref="Y80:AC80"/>
    <mergeCell ref="Y82:AC82"/>
    <mergeCell ref="D67:E67"/>
    <mergeCell ref="Y67:AC67"/>
    <mergeCell ref="D69:E69"/>
    <mergeCell ref="Y69:AC69"/>
    <mergeCell ref="D70:E70"/>
    <mergeCell ref="Y70:AC70"/>
    <mergeCell ref="D66:E66"/>
    <mergeCell ref="Y66:AC66"/>
    <mergeCell ref="Y52:AC52"/>
    <mergeCell ref="Y54:AC54"/>
    <mergeCell ref="Y55:AC55"/>
    <mergeCell ref="Y57:AC57"/>
    <mergeCell ref="Y58:AC58"/>
    <mergeCell ref="Y59:AC59"/>
    <mergeCell ref="Y60:AC60"/>
    <mergeCell ref="Y61:AC61"/>
    <mergeCell ref="D63:E63"/>
    <mergeCell ref="D65:E65"/>
    <mergeCell ref="Y65:AC65"/>
    <mergeCell ref="Y51:AC51"/>
    <mergeCell ref="D40:E40"/>
    <mergeCell ref="Y40:AC40"/>
    <mergeCell ref="D41:E41"/>
    <mergeCell ref="Y41:AC41"/>
    <mergeCell ref="D42:E42"/>
    <mergeCell ref="Y42:AC42"/>
    <mergeCell ref="D44:E44"/>
    <mergeCell ref="Y46:AC47"/>
    <mergeCell ref="Y48:AC48"/>
    <mergeCell ref="Y49:AC49"/>
    <mergeCell ref="Y50:AC50"/>
    <mergeCell ref="D39:E39"/>
    <mergeCell ref="Y39:AC39"/>
    <mergeCell ref="D15:E15"/>
    <mergeCell ref="Y17:AC22"/>
    <mergeCell ref="Y24:AC25"/>
    <mergeCell ref="Y26:AC26"/>
    <mergeCell ref="Y28:AC29"/>
    <mergeCell ref="Y30:AC30"/>
    <mergeCell ref="Y31:AC31"/>
    <mergeCell ref="Y32:AC32"/>
    <mergeCell ref="Y34:AC34"/>
    <mergeCell ref="Y35:AC35"/>
    <mergeCell ref="D37:E37"/>
    <mergeCell ref="Y8:AC12"/>
    <mergeCell ref="D10:E10"/>
    <mergeCell ref="D11:E11"/>
    <mergeCell ref="D12:E12"/>
    <mergeCell ref="G2:K2"/>
    <mergeCell ref="M2:Q2"/>
    <mergeCell ref="S2:W2"/>
    <mergeCell ref="Y2:AC2"/>
    <mergeCell ref="D6:E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356C8-C3BA-420F-968F-C9A55C57C1C6}">
  <sheetPr>
    <tabColor rgb="FFFF4D16"/>
  </sheetPr>
  <dimension ref="A2:AD147"/>
  <sheetViews>
    <sheetView zoomScale="40" zoomScaleNormal="40" zoomScaleSheetLayoutView="40" workbookViewId="0">
      <pane xSplit="6" ySplit="4" topLeftCell="G5" activePane="bottomRight" state="frozen"/>
      <selection activeCell="D39" sqref="D39:E39"/>
      <selection pane="topRight" activeCell="D39" sqref="D39:E39"/>
      <selection pane="bottomLeft" activeCell="D39" sqref="D39:E39"/>
      <selection pane="bottomRight"/>
    </sheetView>
  </sheetViews>
  <sheetFormatPr defaultColWidth="9" defaultRowHeight="14.5"/>
  <cols>
    <col min="1" max="1" width="13.453125" style="4" customWidth="1"/>
    <col min="2" max="2" width="7.7265625" style="6" customWidth="1"/>
    <col min="3" max="3" width="6.26953125" style="7" customWidth="1"/>
    <col min="4" max="4" width="94.26953125" style="8" customWidth="1"/>
    <col min="5" max="5" width="15.54296875" style="4" customWidth="1"/>
    <col min="6" max="6" width="16.26953125" style="4" customWidth="1"/>
    <col min="7" max="11" width="15.54296875" style="4" customWidth="1"/>
    <col min="12" max="12" width="7.26953125" style="5" customWidth="1"/>
    <col min="13" max="17" width="15.26953125" style="5" customWidth="1"/>
    <col min="18" max="18" width="7.26953125" style="5" customWidth="1"/>
    <col min="19" max="21" width="15.54296875" style="5" customWidth="1"/>
    <col min="22" max="22" width="15.26953125" style="5" bestFit="1" customWidth="1"/>
    <col min="23" max="23" width="15.54296875" style="5" customWidth="1"/>
    <col min="24" max="24" width="13.54296875" style="5" customWidth="1"/>
    <col min="25" max="28" width="20.54296875" style="5" hidden="1" customWidth="1"/>
    <col min="29" max="29" width="70.26953125" style="5" hidden="1" customWidth="1"/>
    <col min="30" max="16384" width="9" style="5"/>
  </cols>
  <sheetData>
    <row r="2" spans="1:29" ht="32.25" customHeight="1">
      <c r="A2" s="1"/>
      <c r="B2" s="1"/>
      <c r="C2" s="2"/>
      <c r="D2" s="3" t="s">
        <v>195</v>
      </c>
      <c r="G2" s="183" t="s">
        <v>1</v>
      </c>
      <c r="H2" s="184"/>
      <c r="I2" s="184"/>
      <c r="J2" s="184"/>
      <c r="K2" s="185"/>
      <c r="M2" s="183" t="s">
        <v>2</v>
      </c>
      <c r="N2" s="184"/>
      <c r="O2" s="184"/>
      <c r="P2" s="184"/>
      <c r="Q2" s="185"/>
      <c r="S2" s="183" t="s">
        <v>3</v>
      </c>
      <c r="T2" s="184"/>
      <c r="U2" s="184"/>
      <c r="V2" s="184"/>
      <c r="W2" s="185"/>
      <c r="Y2" s="183" t="s">
        <v>4</v>
      </c>
      <c r="Z2" s="184"/>
      <c r="AA2" s="184"/>
      <c r="AB2" s="184"/>
      <c r="AC2" s="185"/>
    </row>
    <row r="3" spans="1:29">
      <c r="M3" s="4"/>
      <c r="N3" s="4"/>
      <c r="O3" s="4"/>
      <c r="P3" s="4"/>
      <c r="Q3" s="4"/>
      <c r="S3" s="4"/>
      <c r="T3" s="4"/>
      <c r="U3" s="4"/>
      <c r="V3" s="4"/>
      <c r="W3" s="4"/>
    </row>
    <row r="4" spans="1:29" ht="31">
      <c r="A4" s="9"/>
      <c r="B4" s="9"/>
      <c r="C4" s="10"/>
      <c r="D4" s="11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M4" s="12" t="s">
        <v>8</v>
      </c>
      <c r="N4" s="12" t="s">
        <v>9</v>
      </c>
      <c r="O4" s="12" t="s">
        <v>10</v>
      </c>
      <c r="P4" s="12" t="s">
        <v>11</v>
      </c>
      <c r="Q4" s="12" t="s">
        <v>12</v>
      </c>
      <c r="S4" s="12" t="s">
        <v>8</v>
      </c>
      <c r="T4" s="12" t="s">
        <v>9</v>
      </c>
      <c r="U4" s="12" t="s">
        <v>10</v>
      </c>
      <c r="V4" s="12" t="s">
        <v>11</v>
      </c>
      <c r="W4" s="12" t="s">
        <v>12</v>
      </c>
    </row>
    <row r="5" spans="1:29">
      <c r="M5" s="4"/>
      <c r="N5" s="4"/>
      <c r="O5" s="4"/>
      <c r="P5" s="4"/>
      <c r="Q5" s="4"/>
      <c r="S5" s="4"/>
      <c r="T5" s="4"/>
      <c r="U5" s="4"/>
      <c r="V5" s="4"/>
      <c r="W5" s="4"/>
    </row>
    <row r="6" spans="1:29" ht="31.5" customHeight="1">
      <c r="A6" s="13"/>
      <c r="B6" s="14" t="s">
        <v>13</v>
      </c>
      <c r="C6" s="15"/>
      <c r="D6" s="186" t="s">
        <v>14</v>
      </c>
      <c r="E6" s="187"/>
      <c r="F6" s="16"/>
      <c r="G6" s="16"/>
      <c r="H6" s="16"/>
      <c r="I6" s="16"/>
      <c r="J6" s="16"/>
      <c r="K6" s="17"/>
      <c r="M6" s="18"/>
      <c r="N6" s="16"/>
      <c r="O6" s="16"/>
      <c r="P6" s="16"/>
      <c r="Q6" s="17"/>
      <c r="S6" s="18"/>
      <c r="T6" s="16"/>
      <c r="U6" s="16"/>
      <c r="V6" s="16"/>
      <c r="W6" s="17"/>
      <c r="Y6" s="19"/>
      <c r="Z6" s="19"/>
      <c r="AA6" s="19"/>
      <c r="AB6" s="19"/>
      <c r="AC6" s="19"/>
    </row>
    <row r="7" spans="1:29">
      <c r="M7" s="4"/>
      <c r="N7" s="4"/>
      <c r="O7" s="4"/>
      <c r="P7" s="4"/>
      <c r="Q7" s="4"/>
      <c r="S7" s="4"/>
      <c r="T7" s="4"/>
      <c r="U7" s="4"/>
      <c r="V7" s="4"/>
      <c r="W7" s="4"/>
      <c r="Y7" s="19"/>
      <c r="Z7" s="19"/>
      <c r="AA7" s="19"/>
      <c r="AB7" s="19"/>
      <c r="AC7" s="19"/>
    </row>
    <row r="8" spans="1:29" ht="30.75" customHeight="1">
      <c r="B8" s="20">
        <v>1</v>
      </c>
      <c r="D8" s="21" t="s">
        <v>15</v>
      </c>
      <c r="E8" s="22" t="s">
        <v>16</v>
      </c>
      <c r="F8" s="23" t="s">
        <v>17</v>
      </c>
      <c r="G8" s="24">
        <f>M8</f>
        <v>338.14737624345599</v>
      </c>
      <c r="H8" s="24">
        <f>N8</f>
        <v>483.9560913717803</v>
      </c>
      <c r="I8" s="24">
        <f>O8</f>
        <v>415.01083996767176</v>
      </c>
      <c r="J8" s="24">
        <f>J31</f>
        <v>376.92124758196746</v>
      </c>
      <c r="K8" s="24">
        <f>K31</f>
        <v>425.56918518323999</v>
      </c>
      <c r="L8" s="25"/>
      <c r="M8" s="24">
        <v>338.14737624345599</v>
      </c>
      <c r="N8" s="24">
        <v>483.9560913717803</v>
      </c>
      <c r="O8" s="24">
        <v>415.01083996767176</v>
      </c>
      <c r="P8" s="24">
        <v>372.80075826321536</v>
      </c>
      <c r="Q8" s="24">
        <v>418.24432400425866</v>
      </c>
      <c r="R8" s="26"/>
      <c r="S8" s="24">
        <f>G8-M8</f>
        <v>0</v>
      </c>
      <c r="T8" s="24">
        <f>H8-N8</f>
        <v>0</v>
      </c>
      <c r="U8" s="24">
        <f>I8-O8</f>
        <v>0</v>
      </c>
      <c r="V8" s="24">
        <f>J8-P8</f>
        <v>4.1204893187521066</v>
      </c>
      <c r="W8" s="24">
        <f>K8-Q8</f>
        <v>7.3248611789813367</v>
      </c>
      <c r="X8" s="27"/>
      <c r="Y8" s="171"/>
      <c r="Z8" s="172"/>
      <c r="AA8" s="172"/>
      <c r="AB8" s="172"/>
      <c r="AC8" s="173"/>
    </row>
    <row r="9" spans="1:29" ht="19.5" customHeight="1">
      <c r="M9" s="4"/>
      <c r="N9" s="4"/>
      <c r="O9" s="4"/>
      <c r="P9" s="4"/>
      <c r="Q9" s="4"/>
      <c r="S9" s="4"/>
      <c r="T9" s="4"/>
      <c r="U9" s="4"/>
      <c r="V9" s="4"/>
      <c r="W9" s="4"/>
      <c r="Y9" s="174"/>
      <c r="Z9" s="175"/>
      <c r="AA9" s="175"/>
      <c r="AB9" s="175"/>
      <c r="AC9" s="176"/>
    </row>
    <row r="10" spans="1:29" ht="19.5" customHeight="1">
      <c r="B10" s="20">
        <f>B8+1</f>
        <v>2</v>
      </c>
      <c r="D10" s="180" t="s">
        <v>18</v>
      </c>
      <c r="E10" s="180"/>
      <c r="F10" s="29" t="s">
        <v>19</v>
      </c>
      <c r="G10" s="30">
        <f t="shared" ref="G10:I12" si="0">M10</f>
        <v>-7.0083569943957008E-2</v>
      </c>
      <c r="H10" s="30">
        <f t="shared" si="0"/>
        <v>3.7906054103509008E-2</v>
      </c>
      <c r="I10" s="30">
        <f t="shared" si="0"/>
        <v>4.2733118402145109E-3</v>
      </c>
      <c r="J10" s="30">
        <f>J73</f>
        <v>8.2354009011387674E-2</v>
      </c>
      <c r="K10" s="30">
        <f>K73</f>
        <v>8.9932074354378333E-2</v>
      </c>
      <c r="L10" s="31"/>
      <c r="M10" s="30">
        <v>-7.0083569943957008E-2</v>
      </c>
      <c r="N10" s="30">
        <v>3.7906054103509008E-2</v>
      </c>
      <c r="O10" s="30">
        <v>4.2733118402145109E-3</v>
      </c>
      <c r="P10" s="30">
        <v>5.8565520474505167E-2</v>
      </c>
      <c r="Q10" s="30">
        <v>8.1917603049057153E-2</v>
      </c>
      <c r="R10" s="31"/>
      <c r="S10" s="30">
        <f t="shared" ref="S10:W12" si="1">G10-M10</f>
        <v>0</v>
      </c>
      <c r="T10" s="30">
        <f t="shared" si="1"/>
        <v>0</v>
      </c>
      <c r="U10" s="30">
        <f t="shared" si="1"/>
        <v>0</v>
      </c>
      <c r="V10" s="30">
        <f t="shared" si="1"/>
        <v>2.3788488536882507E-2</v>
      </c>
      <c r="W10" s="30">
        <f t="shared" si="1"/>
        <v>8.0144713053211802E-3</v>
      </c>
      <c r="Y10" s="174"/>
      <c r="Z10" s="175"/>
      <c r="AA10" s="175"/>
      <c r="AB10" s="175"/>
      <c r="AC10" s="176"/>
    </row>
    <row r="11" spans="1:29" ht="19.5" customHeight="1">
      <c r="B11" s="20">
        <f>B10+1</f>
        <v>3</v>
      </c>
      <c r="D11" s="180" t="s">
        <v>20</v>
      </c>
      <c r="E11" s="180"/>
      <c r="F11" s="29" t="s">
        <v>19</v>
      </c>
      <c r="G11" s="30">
        <f t="shared" si="0"/>
        <v>0.29995631792875493</v>
      </c>
      <c r="H11" s="30">
        <f t="shared" si="0"/>
        <v>0.39425042703365393</v>
      </c>
      <c r="I11" s="30">
        <f t="shared" si="0"/>
        <v>-0.43368010801838852</v>
      </c>
      <c r="J11" s="30">
        <f>J61</f>
        <v>-7.2455391139077285E-2</v>
      </c>
      <c r="K11" s="30">
        <f>K61</f>
        <v>0.92229686393151389</v>
      </c>
      <c r="L11" s="31"/>
      <c r="M11" s="30">
        <v>0.29995631792875493</v>
      </c>
      <c r="N11" s="30">
        <v>0.39425042703365393</v>
      </c>
      <c r="O11" s="30">
        <v>-0.43368010801838852</v>
      </c>
      <c r="P11" s="30">
        <v>-7.2455391139077285E-2</v>
      </c>
      <c r="Q11" s="30">
        <v>0.92229686393151389</v>
      </c>
      <c r="R11" s="31"/>
      <c r="S11" s="30">
        <f t="shared" si="1"/>
        <v>0</v>
      </c>
      <c r="T11" s="30">
        <f t="shared" si="1"/>
        <v>0</v>
      </c>
      <c r="U11" s="30">
        <f t="shared" si="1"/>
        <v>0</v>
      </c>
      <c r="V11" s="30">
        <f t="shared" si="1"/>
        <v>0</v>
      </c>
      <c r="W11" s="30">
        <f t="shared" si="1"/>
        <v>0</v>
      </c>
      <c r="Y11" s="174"/>
      <c r="Z11" s="175"/>
      <c r="AA11" s="175"/>
      <c r="AB11" s="175"/>
      <c r="AC11" s="176"/>
    </row>
    <row r="12" spans="1:29" s="27" customFormat="1" ht="30.75" customHeight="1">
      <c r="A12" s="32"/>
      <c r="B12" s="20">
        <f>B11+1</f>
        <v>4</v>
      </c>
      <c r="C12" s="33"/>
      <c r="D12" s="181" t="s">
        <v>21</v>
      </c>
      <c r="E12" s="182"/>
      <c r="F12" s="23" t="s">
        <v>19</v>
      </c>
      <c r="G12" s="34">
        <f t="shared" si="0"/>
        <v>-3.9184838858123849E-2</v>
      </c>
      <c r="H12" s="34">
        <f t="shared" si="0"/>
        <v>0.43119871799137188</v>
      </c>
      <c r="I12" s="34">
        <f t="shared" si="0"/>
        <v>-0.14246179071469534</v>
      </c>
      <c r="J12" s="34">
        <f>(J8/I8)-1</f>
        <v>-9.1779753002768194E-2</v>
      </c>
      <c r="K12" s="34">
        <f>(K8/J8)-1</f>
        <v>0.12906658330714893</v>
      </c>
      <c r="L12" s="35"/>
      <c r="M12" s="34">
        <v>-3.9184838858123849E-2</v>
      </c>
      <c r="N12" s="34">
        <v>0.43119871799137188</v>
      </c>
      <c r="O12" s="34">
        <v>-0.14246179071469534</v>
      </c>
      <c r="P12" s="34">
        <v>-0.10170838358762979</v>
      </c>
      <c r="Q12" s="34">
        <v>0.12189772883712302</v>
      </c>
      <c r="R12" s="35"/>
      <c r="S12" s="34">
        <f t="shared" si="1"/>
        <v>0</v>
      </c>
      <c r="T12" s="34">
        <f t="shared" si="1"/>
        <v>0</v>
      </c>
      <c r="U12" s="34">
        <f t="shared" si="1"/>
        <v>0</v>
      </c>
      <c r="V12" s="34">
        <f t="shared" si="1"/>
        <v>9.9286305848615974E-3</v>
      </c>
      <c r="W12" s="34">
        <f t="shared" si="1"/>
        <v>7.1688544700259094E-3</v>
      </c>
      <c r="Y12" s="177"/>
      <c r="Z12" s="178"/>
      <c r="AA12" s="178"/>
      <c r="AB12" s="178"/>
      <c r="AC12" s="179"/>
    </row>
    <row r="13" spans="1:29" ht="19.5" hidden="1" customHeight="1">
      <c r="M13" s="4"/>
      <c r="N13" s="4"/>
      <c r="O13" s="4"/>
      <c r="P13" s="4"/>
      <c r="Q13" s="4"/>
      <c r="S13" s="4"/>
      <c r="T13" s="4"/>
      <c r="U13" s="4"/>
      <c r="V13" s="4"/>
      <c r="W13" s="4"/>
      <c r="Y13" s="36"/>
      <c r="Z13" s="36"/>
      <c r="AA13" s="36"/>
      <c r="AB13" s="36"/>
      <c r="AC13" s="36"/>
    </row>
    <row r="14" spans="1:29" ht="19.5" customHeight="1">
      <c r="M14" s="4"/>
      <c r="N14" s="4"/>
      <c r="O14" s="4"/>
      <c r="P14" s="4"/>
      <c r="Q14" s="4"/>
      <c r="S14" s="4"/>
      <c r="T14" s="4"/>
      <c r="U14" s="4"/>
      <c r="V14" s="4"/>
      <c r="W14" s="4"/>
      <c r="Y14" s="36"/>
      <c r="Z14" s="36"/>
      <c r="AA14" s="36"/>
      <c r="AB14" s="36"/>
      <c r="AC14" s="36"/>
    </row>
    <row r="15" spans="1:29" ht="31.5" customHeight="1">
      <c r="A15" s="13"/>
      <c r="C15" s="15"/>
      <c r="D15" s="186" t="s">
        <v>22</v>
      </c>
      <c r="E15" s="187"/>
      <c r="F15" s="16"/>
      <c r="G15" s="16"/>
      <c r="H15" s="16"/>
      <c r="I15" s="16"/>
      <c r="J15" s="16"/>
      <c r="K15" s="17"/>
      <c r="M15" s="18"/>
      <c r="N15" s="16"/>
      <c r="O15" s="16"/>
      <c r="P15" s="16"/>
      <c r="Q15" s="17"/>
      <c r="S15" s="18"/>
      <c r="T15" s="16"/>
      <c r="U15" s="16"/>
      <c r="V15" s="16"/>
      <c r="W15" s="17"/>
      <c r="Y15" s="36"/>
      <c r="Z15" s="36"/>
      <c r="AA15" s="36"/>
      <c r="AB15" s="36"/>
      <c r="AC15" s="36"/>
    </row>
    <row r="16" spans="1:29" ht="19.5" customHeight="1">
      <c r="G16" s="37"/>
      <c r="H16" s="38"/>
      <c r="M16" s="4"/>
      <c r="N16" s="4"/>
      <c r="O16" s="4"/>
      <c r="P16" s="4"/>
      <c r="Q16" s="4"/>
      <c r="S16" s="4"/>
      <c r="T16" s="4"/>
      <c r="U16" s="4"/>
      <c r="V16" s="4"/>
      <c r="W16" s="4"/>
      <c r="Y16" s="36"/>
      <c r="Z16" s="36"/>
      <c r="AA16" s="36"/>
      <c r="AB16" s="36"/>
      <c r="AC16" s="36"/>
    </row>
    <row r="17" spans="1:29" ht="19.5" customHeight="1">
      <c r="B17" s="20">
        <f>B12+1</f>
        <v>5</v>
      </c>
      <c r="D17" s="28" t="s">
        <v>23</v>
      </c>
      <c r="E17" s="29"/>
      <c r="F17" s="29" t="s">
        <v>24</v>
      </c>
      <c r="G17" s="39">
        <f t="shared" ref="G17:I22" si="2">M17</f>
        <v>318.62379430806823</v>
      </c>
      <c r="H17" s="39">
        <f t="shared" si="2"/>
        <v>398.42305121591073</v>
      </c>
      <c r="I17" s="39">
        <f t="shared" si="2"/>
        <v>343.60328584038422</v>
      </c>
      <c r="J17" s="39">
        <v>311.47964155479542</v>
      </c>
      <c r="K17" s="39">
        <v>315.67778943334446</v>
      </c>
      <c r="L17" s="40"/>
      <c r="M17" s="39">
        <v>318.62379430806823</v>
      </c>
      <c r="N17" s="39">
        <v>398.42305121591073</v>
      </c>
      <c r="O17" s="39">
        <v>343.60328584038422</v>
      </c>
      <c r="P17" s="39">
        <v>311.47967725326816</v>
      </c>
      <c r="Q17" s="39">
        <v>315.67782518671686</v>
      </c>
      <c r="R17" s="41"/>
      <c r="S17" s="39">
        <f t="shared" ref="S17:W22" si="3">G17-M17</f>
        <v>0</v>
      </c>
      <c r="T17" s="39">
        <f t="shared" si="3"/>
        <v>0</v>
      </c>
      <c r="U17" s="39">
        <f t="shared" si="3"/>
        <v>0</v>
      </c>
      <c r="V17" s="39">
        <f t="shared" si="3"/>
        <v>-3.5698472743206366E-5</v>
      </c>
      <c r="W17" s="39">
        <f t="shared" si="3"/>
        <v>-3.5753372401359229E-5</v>
      </c>
      <c r="Y17" s="171"/>
      <c r="Z17" s="172"/>
      <c r="AA17" s="172"/>
      <c r="AB17" s="172"/>
      <c r="AC17" s="173"/>
    </row>
    <row r="18" spans="1:29" ht="19.5" customHeight="1">
      <c r="B18" s="20">
        <f>B17+1</f>
        <v>6</v>
      </c>
      <c r="D18" s="28" t="s">
        <v>25</v>
      </c>
      <c r="E18" s="29" t="s">
        <v>26</v>
      </c>
      <c r="F18" s="29" t="s">
        <v>24</v>
      </c>
      <c r="G18" s="39">
        <f t="shared" si="2"/>
        <v>0</v>
      </c>
      <c r="H18" s="39">
        <f t="shared" si="2"/>
        <v>0.11280081741773791</v>
      </c>
      <c r="I18" s="39">
        <f t="shared" si="2"/>
        <v>1.0962210338680893</v>
      </c>
      <c r="J18" s="39">
        <v>1.7616911764705883</v>
      </c>
      <c r="K18" s="39">
        <v>1.8187500000000001</v>
      </c>
      <c r="L18" s="40"/>
      <c r="M18" s="39">
        <v>0</v>
      </c>
      <c r="N18" s="39">
        <v>0.11280081741773791</v>
      </c>
      <c r="O18" s="39">
        <v>1.0962210338680893</v>
      </c>
      <c r="P18" s="39">
        <v>1.7616911764705883</v>
      </c>
      <c r="Q18" s="39">
        <v>1.8187500000000001</v>
      </c>
      <c r="R18" s="41"/>
      <c r="S18" s="39">
        <f t="shared" si="3"/>
        <v>0</v>
      </c>
      <c r="T18" s="39">
        <f t="shared" si="3"/>
        <v>0</v>
      </c>
      <c r="U18" s="39">
        <f t="shared" si="3"/>
        <v>0</v>
      </c>
      <c r="V18" s="39">
        <f t="shared" si="3"/>
        <v>0</v>
      </c>
      <c r="W18" s="39">
        <f t="shared" si="3"/>
        <v>0</v>
      </c>
      <c r="Y18" s="174"/>
      <c r="Z18" s="175"/>
      <c r="AA18" s="175"/>
      <c r="AB18" s="175"/>
      <c r="AC18" s="176"/>
    </row>
    <row r="19" spans="1:29" ht="19.5" customHeight="1">
      <c r="B19" s="20">
        <f>B18+1</f>
        <v>7</v>
      </c>
      <c r="D19" s="28" t="s">
        <v>27</v>
      </c>
      <c r="E19" s="29" t="s">
        <v>28</v>
      </c>
      <c r="F19" s="29" t="s">
        <v>24</v>
      </c>
      <c r="G19" s="39">
        <f t="shared" si="2"/>
        <v>1.7082326729376533E-2</v>
      </c>
      <c r="H19" s="39">
        <f t="shared" si="2"/>
        <v>-7.0993072540795777E-3</v>
      </c>
      <c r="I19" s="39">
        <f t="shared" si="2"/>
        <v>-7.0993072540795777E-3</v>
      </c>
      <c r="J19" s="39">
        <v>-7.0993072540795777E-3</v>
      </c>
      <c r="K19" s="39">
        <v>-7.0993072540795777E-3</v>
      </c>
      <c r="L19" s="40"/>
      <c r="M19" s="39">
        <v>1.7082326729376533E-2</v>
      </c>
      <c r="N19" s="39">
        <v>-7.0993072540795777E-3</v>
      </c>
      <c r="O19" s="39">
        <v>-7.0993072540795777E-3</v>
      </c>
      <c r="P19" s="39">
        <v>-7.0993072540795777E-3</v>
      </c>
      <c r="Q19" s="39">
        <v>-7.0993072540795777E-3</v>
      </c>
      <c r="R19" s="41"/>
      <c r="S19" s="39">
        <f t="shared" si="3"/>
        <v>0</v>
      </c>
      <c r="T19" s="39">
        <f t="shared" si="3"/>
        <v>0</v>
      </c>
      <c r="U19" s="39">
        <f t="shared" si="3"/>
        <v>0</v>
      </c>
      <c r="V19" s="39">
        <f t="shared" si="3"/>
        <v>0</v>
      </c>
      <c r="W19" s="39">
        <f t="shared" si="3"/>
        <v>0</v>
      </c>
      <c r="Y19" s="174"/>
      <c r="Z19" s="175"/>
      <c r="AA19" s="175"/>
      <c r="AB19" s="175"/>
      <c r="AC19" s="176"/>
    </row>
    <row r="20" spans="1:29" ht="19.5" customHeight="1">
      <c r="B20" s="20">
        <f>B19+1</f>
        <v>8</v>
      </c>
      <c r="D20" s="28" t="s">
        <v>29</v>
      </c>
      <c r="E20" s="29" t="s">
        <v>30</v>
      </c>
      <c r="F20" s="29" t="s">
        <v>24</v>
      </c>
      <c r="G20" s="39">
        <f t="shared" si="2"/>
        <v>2.7042335447684618</v>
      </c>
      <c r="H20" s="39">
        <f t="shared" si="2"/>
        <v>2.2782998802802998</v>
      </c>
      <c r="I20" s="39">
        <f t="shared" si="2"/>
        <v>2.5881499670810397</v>
      </c>
      <c r="J20" s="39">
        <v>7.0107508346653145</v>
      </c>
      <c r="K20" s="39">
        <v>7.0765415003253622</v>
      </c>
      <c r="L20" s="40"/>
      <c r="M20" s="39">
        <v>2.7042335447684618</v>
      </c>
      <c r="N20" s="39">
        <v>2.2782998802802998</v>
      </c>
      <c r="O20" s="39">
        <v>2.5881499670810397</v>
      </c>
      <c r="P20" s="39">
        <v>7.0107508346653145</v>
      </c>
      <c r="Q20" s="39">
        <v>7.0765415003253622</v>
      </c>
      <c r="R20" s="41"/>
      <c r="S20" s="39">
        <f t="shared" si="3"/>
        <v>0</v>
      </c>
      <c r="T20" s="39">
        <f t="shared" si="3"/>
        <v>0</v>
      </c>
      <c r="U20" s="39">
        <f t="shared" si="3"/>
        <v>0</v>
      </c>
      <c r="V20" s="39">
        <f t="shared" si="3"/>
        <v>0</v>
      </c>
      <c r="W20" s="39">
        <f t="shared" si="3"/>
        <v>0</v>
      </c>
      <c r="Y20" s="174"/>
      <c r="Z20" s="175"/>
      <c r="AA20" s="175"/>
      <c r="AB20" s="175"/>
      <c r="AC20" s="176"/>
    </row>
    <row r="21" spans="1:29" ht="19.5" customHeight="1">
      <c r="B21" s="20">
        <f>B20+1</f>
        <v>9</v>
      </c>
      <c r="D21" s="28" t="s">
        <v>31</v>
      </c>
      <c r="E21" s="29" t="s">
        <v>32</v>
      </c>
      <c r="F21" s="29" t="s">
        <v>24</v>
      </c>
      <c r="G21" s="39">
        <f t="shared" si="2"/>
        <v>0</v>
      </c>
      <c r="H21" s="39">
        <f t="shared" si="2"/>
        <v>0</v>
      </c>
      <c r="I21" s="39">
        <f t="shared" si="2"/>
        <v>0</v>
      </c>
      <c r="J21" s="39">
        <v>0</v>
      </c>
      <c r="K21" s="39">
        <v>0</v>
      </c>
      <c r="L21" s="40"/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41"/>
      <c r="S21" s="39">
        <f t="shared" si="3"/>
        <v>0</v>
      </c>
      <c r="T21" s="39">
        <f t="shared" si="3"/>
        <v>0</v>
      </c>
      <c r="U21" s="39">
        <f t="shared" si="3"/>
        <v>0</v>
      </c>
      <c r="V21" s="39">
        <f t="shared" si="3"/>
        <v>0</v>
      </c>
      <c r="W21" s="39">
        <f t="shared" si="3"/>
        <v>0</v>
      </c>
      <c r="Y21" s="174"/>
      <c r="Z21" s="175"/>
      <c r="AA21" s="175"/>
      <c r="AB21" s="175"/>
      <c r="AC21" s="176"/>
    </row>
    <row r="22" spans="1:29" s="27" customFormat="1" ht="29.25" customHeight="1">
      <c r="A22" s="42"/>
      <c r="B22" s="20">
        <f>B21+1</f>
        <v>10</v>
      </c>
      <c r="C22" s="43"/>
      <c r="D22" s="21" t="s">
        <v>33</v>
      </c>
      <c r="E22" s="44" t="s">
        <v>34</v>
      </c>
      <c r="F22" s="45" t="s">
        <v>24</v>
      </c>
      <c r="G22" s="46">
        <f t="shared" si="2"/>
        <v>321.34511017956606</v>
      </c>
      <c r="H22" s="46">
        <f t="shared" si="2"/>
        <v>400.80705260635472</v>
      </c>
      <c r="I22" s="46">
        <f t="shared" si="2"/>
        <v>347.28055753407926</v>
      </c>
      <c r="J22" s="46">
        <f>SUM(J17:J21)</f>
        <v>320.24498425867728</v>
      </c>
      <c r="K22" s="46">
        <f>SUM(K17:K21)</f>
        <v>324.56598162641581</v>
      </c>
      <c r="L22" s="25"/>
      <c r="M22" s="46">
        <v>321.34511017956606</v>
      </c>
      <c r="N22" s="46">
        <v>400.80705260635472</v>
      </c>
      <c r="O22" s="46">
        <v>347.28055753407926</v>
      </c>
      <c r="P22" s="46">
        <v>320.24501995715002</v>
      </c>
      <c r="Q22" s="46">
        <v>324.56601737978815</v>
      </c>
      <c r="R22" s="26"/>
      <c r="S22" s="46">
        <f t="shared" si="3"/>
        <v>0</v>
      </c>
      <c r="T22" s="46">
        <f t="shared" si="3"/>
        <v>0</v>
      </c>
      <c r="U22" s="46">
        <f t="shared" si="3"/>
        <v>0</v>
      </c>
      <c r="V22" s="46">
        <f t="shared" si="3"/>
        <v>-3.5698472743206366E-5</v>
      </c>
      <c r="W22" s="46">
        <f t="shared" si="3"/>
        <v>-3.575337234451581E-5</v>
      </c>
      <c r="Y22" s="177"/>
      <c r="Z22" s="178"/>
      <c r="AA22" s="178"/>
      <c r="AB22" s="178"/>
      <c r="AC22" s="179"/>
    </row>
    <row r="23" spans="1:29" s="27" customFormat="1" ht="12.75" customHeight="1">
      <c r="A23" s="42"/>
      <c r="B23" s="47"/>
      <c r="C23" s="43"/>
      <c r="D23" s="48"/>
      <c r="E23" s="49"/>
      <c r="F23" s="50"/>
      <c r="G23" s="51"/>
      <c r="H23" s="51"/>
      <c r="I23" s="51"/>
      <c r="J23" s="51"/>
      <c r="K23" s="51"/>
      <c r="L23" s="52"/>
      <c r="M23" s="51"/>
      <c r="N23" s="51"/>
      <c r="O23" s="51"/>
      <c r="P23" s="51"/>
      <c r="Q23" s="51"/>
      <c r="R23" s="26"/>
      <c r="S23" s="51"/>
      <c r="T23" s="51"/>
      <c r="U23" s="51"/>
      <c r="V23" s="51"/>
      <c r="W23" s="51"/>
      <c r="Y23" s="53"/>
      <c r="Z23" s="53"/>
      <c r="AA23" s="53"/>
      <c r="AB23" s="53"/>
      <c r="AC23" s="53"/>
    </row>
    <row r="24" spans="1:29" s="61" customFormat="1" ht="19.5" customHeight="1">
      <c r="A24" s="54"/>
      <c r="B24" s="20">
        <f>B22+1</f>
        <v>11</v>
      </c>
      <c r="C24" s="55"/>
      <c r="D24" s="56" t="s">
        <v>35</v>
      </c>
      <c r="E24" s="57" t="s">
        <v>36</v>
      </c>
      <c r="F24" s="58"/>
      <c r="G24" s="62">
        <f t="shared" ref="G24:I26" si="4">M24</f>
        <v>1.0525261314284649</v>
      </c>
      <c r="H24" s="62">
        <f t="shared" si="4"/>
        <v>1.118876650760557</v>
      </c>
      <c r="I24" s="62">
        <f t="shared" si="4"/>
        <v>1.2411966917132644</v>
      </c>
      <c r="J24" s="62">
        <v>1.2919142050524253</v>
      </c>
      <c r="K24" s="62">
        <v>1.3140081991417569</v>
      </c>
      <c r="M24" s="62">
        <v>1.0525261314284649</v>
      </c>
      <c r="N24" s="62">
        <v>1.118876650760557</v>
      </c>
      <c r="O24" s="62">
        <v>1.2411966917132644</v>
      </c>
      <c r="P24" s="62">
        <v>1.2919142050524253</v>
      </c>
      <c r="Q24" s="62">
        <v>1.3140081991417569</v>
      </c>
      <c r="S24" s="62">
        <f t="shared" ref="S24:W26" si="5">G24-M24</f>
        <v>0</v>
      </c>
      <c r="T24" s="62">
        <f t="shared" si="5"/>
        <v>0</v>
      </c>
      <c r="U24" s="62">
        <f t="shared" si="5"/>
        <v>0</v>
      </c>
      <c r="V24" s="62">
        <f t="shared" si="5"/>
        <v>0</v>
      </c>
      <c r="W24" s="62">
        <f t="shared" si="5"/>
        <v>0</v>
      </c>
      <c r="Y24" s="193"/>
      <c r="Z24" s="194"/>
      <c r="AA24" s="194"/>
      <c r="AB24" s="194"/>
      <c r="AC24" s="195"/>
    </row>
    <row r="25" spans="1:29" ht="19.5" customHeight="1">
      <c r="A25" s="63"/>
      <c r="B25" s="20">
        <f>B24+1</f>
        <v>12</v>
      </c>
      <c r="D25" s="28" t="s">
        <v>37</v>
      </c>
      <c r="E25" s="64"/>
      <c r="F25" s="29" t="s">
        <v>17</v>
      </c>
      <c r="G25" s="39">
        <f t="shared" si="4"/>
        <v>16.879015491186408</v>
      </c>
      <c r="H25" s="39">
        <f t="shared" si="4"/>
        <v>47.646600015053821</v>
      </c>
      <c r="I25" s="39">
        <f t="shared" si="4"/>
        <v>83.76292157355789</v>
      </c>
      <c r="J25" s="39">
        <f>J26-J22</f>
        <v>93.484060001898229</v>
      </c>
      <c r="K25" s="39">
        <f>K26-K22</f>
        <v>101.91637939318741</v>
      </c>
      <c r="L25" s="40"/>
      <c r="M25" s="39">
        <v>16.879015491186408</v>
      </c>
      <c r="N25" s="39">
        <v>47.646600015053821</v>
      </c>
      <c r="O25" s="39">
        <v>83.76292157355789</v>
      </c>
      <c r="P25" s="39">
        <v>93.4840704227895</v>
      </c>
      <c r="Q25" s="39">
        <v>101.91639062003946</v>
      </c>
      <c r="R25" s="41"/>
      <c r="S25" s="39">
        <f t="shared" si="5"/>
        <v>0</v>
      </c>
      <c r="T25" s="39">
        <f t="shared" si="5"/>
        <v>0</v>
      </c>
      <c r="U25" s="39">
        <f t="shared" si="5"/>
        <v>0</v>
      </c>
      <c r="V25" s="39">
        <f t="shared" si="5"/>
        <v>-1.0420891271678556E-5</v>
      </c>
      <c r="W25" s="39">
        <f t="shared" si="5"/>
        <v>-1.1226852052459435E-5</v>
      </c>
      <c r="Y25" s="196"/>
      <c r="Z25" s="197"/>
      <c r="AA25" s="197"/>
      <c r="AB25" s="197"/>
      <c r="AC25" s="198"/>
    </row>
    <row r="26" spans="1:29" s="27" customFormat="1" ht="29.25" customHeight="1">
      <c r="A26" s="42"/>
      <c r="B26" s="20">
        <f>B25+1</f>
        <v>13</v>
      </c>
      <c r="C26" s="43"/>
      <c r="D26" s="21" t="s">
        <v>38</v>
      </c>
      <c r="E26" s="22" t="str">
        <f>E22</f>
        <v>Rt</v>
      </c>
      <c r="F26" s="23" t="s">
        <v>17</v>
      </c>
      <c r="G26" s="24">
        <f t="shared" si="4"/>
        <v>338.22412567075247</v>
      </c>
      <c r="H26" s="24">
        <f t="shared" si="4"/>
        <v>448.45365262140854</v>
      </c>
      <c r="I26" s="24">
        <f t="shared" si="4"/>
        <v>431.04347910763715</v>
      </c>
      <c r="J26" s="24">
        <f>J22*J24</f>
        <v>413.72904426057551</v>
      </c>
      <c r="K26" s="24">
        <f>K22*K24</f>
        <v>426.48236101960322</v>
      </c>
      <c r="L26" s="25"/>
      <c r="M26" s="24">
        <v>338.22412567075247</v>
      </c>
      <c r="N26" s="24">
        <v>448.45365262140854</v>
      </c>
      <c r="O26" s="24">
        <v>431.04347910763715</v>
      </c>
      <c r="P26" s="24">
        <v>413.72909037993952</v>
      </c>
      <c r="Q26" s="24">
        <v>426.48240799982761</v>
      </c>
      <c r="R26" s="26"/>
      <c r="S26" s="24">
        <f t="shared" si="5"/>
        <v>0</v>
      </c>
      <c r="T26" s="24">
        <f>T25+T22</f>
        <v>0</v>
      </c>
      <c r="U26" s="24">
        <f>U25+U22</f>
        <v>0</v>
      </c>
      <c r="V26" s="24">
        <f>V25+V22</f>
        <v>-4.6119364014884923E-5</v>
      </c>
      <c r="W26" s="24">
        <f>W25+W22</f>
        <v>-4.6980224396975245E-5</v>
      </c>
      <c r="Y26" s="190"/>
      <c r="Z26" s="191"/>
      <c r="AA26" s="191"/>
      <c r="AB26" s="191"/>
      <c r="AC26" s="192"/>
    </row>
    <row r="27" spans="1:29" ht="12.75" customHeight="1">
      <c r="B27" s="65"/>
      <c r="D27" s="66"/>
      <c r="E27" s="67"/>
      <c r="F27" s="68"/>
      <c r="G27" s="69"/>
      <c r="H27" s="70"/>
      <c r="I27" s="70"/>
      <c r="J27" s="70"/>
      <c r="K27" s="70"/>
      <c r="L27" s="40"/>
      <c r="M27" s="70"/>
      <c r="N27" s="70"/>
      <c r="O27" s="70"/>
      <c r="P27" s="70"/>
      <c r="Q27" s="70"/>
      <c r="R27" s="41"/>
      <c r="S27" s="71"/>
      <c r="T27" s="71"/>
      <c r="U27" s="71"/>
      <c r="V27" s="71"/>
      <c r="W27" s="71"/>
      <c r="Y27" s="36"/>
      <c r="Z27" s="36"/>
      <c r="AA27" s="36"/>
      <c r="AB27" s="36"/>
      <c r="AC27" s="36"/>
    </row>
    <row r="28" spans="1:29" ht="19.5" customHeight="1">
      <c r="B28" s="20">
        <f>B26+1</f>
        <v>14</v>
      </c>
      <c r="D28" s="28" t="s">
        <v>39</v>
      </c>
      <c r="E28" s="29" t="s">
        <v>40</v>
      </c>
      <c r="F28" s="29" t="s">
        <v>17</v>
      </c>
      <c r="G28" s="39">
        <f t="shared" ref="G28:I31" si="6">M28</f>
        <v>-1.5775907577309314</v>
      </c>
      <c r="H28" s="39">
        <f t="shared" si="6"/>
        <v>28.504327292470691</v>
      </c>
      <c r="I28" s="39">
        <f t="shared" si="6"/>
        <v>-16.553997362162811</v>
      </c>
      <c r="J28" s="39">
        <v>-35.88236299558335</v>
      </c>
      <c r="K28" s="39">
        <v>0</v>
      </c>
      <c r="L28" s="40"/>
      <c r="M28" s="39">
        <v>-1.5775907577309314</v>
      </c>
      <c r="N28" s="39">
        <v>28.504327292470691</v>
      </c>
      <c r="O28" s="39">
        <v>-16.553997362162811</v>
      </c>
      <c r="P28" s="39">
        <v>-35.880904850395105</v>
      </c>
      <c r="Q28" s="39">
        <v>0</v>
      </c>
      <c r="R28" s="41"/>
      <c r="S28" s="39">
        <f t="shared" ref="S28:W32" si="7">G28-M28</f>
        <v>0</v>
      </c>
      <c r="T28" s="39">
        <f t="shared" si="7"/>
        <v>0</v>
      </c>
      <c r="U28" s="39">
        <f t="shared" si="7"/>
        <v>0</v>
      </c>
      <c r="V28" s="39">
        <f t="shared" si="7"/>
        <v>-1.4581451882449414E-3</v>
      </c>
      <c r="W28" s="39">
        <f t="shared" si="7"/>
        <v>0</v>
      </c>
      <c r="Y28" s="193"/>
      <c r="Z28" s="194"/>
      <c r="AA28" s="194"/>
      <c r="AB28" s="194"/>
      <c r="AC28" s="195"/>
    </row>
    <row r="29" spans="1:29" ht="19.5" customHeight="1">
      <c r="B29" s="20">
        <f>B28+1</f>
        <v>15</v>
      </c>
      <c r="D29" s="28" t="s">
        <v>41</v>
      </c>
      <c r="E29" s="29" t="s">
        <v>42</v>
      </c>
      <c r="F29" s="29" t="s">
        <v>17</v>
      </c>
      <c r="G29" s="39">
        <f t="shared" si="6"/>
        <v>1.4277213986751567</v>
      </c>
      <c r="H29" s="39">
        <f t="shared" si="6"/>
        <v>0.88377098115382624</v>
      </c>
      <c r="I29" s="39">
        <f t="shared" si="6"/>
        <v>1.4223726115954793</v>
      </c>
      <c r="J29" s="39">
        <v>0</v>
      </c>
      <c r="K29" s="39">
        <v>0</v>
      </c>
      <c r="L29" s="40"/>
      <c r="M29" s="39">
        <v>1.4277213986751567</v>
      </c>
      <c r="N29" s="39">
        <v>0.88377098115382624</v>
      </c>
      <c r="O29" s="39">
        <v>1.4223726115954793</v>
      </c>
      <c r="P29" s="39">
        <v>0</v>
      </c>
      <c r="Q29" s="39">
        <v>0</v>
      </c>
      <c r="R29" s="41"/>
      <c r="S29" s="39">
        <f t="shared" si="7"/>
        <v>0</v>
      </c>
      <c r="T29" s="39">
        <f t="shared" si="7"/>
        <v>0</v>
      </c>
      <c r="U29" s="39">
        <f t="shared" si="7"/>
        <v>0</v>
      </c>
      <c r="V29" s="39">
        <f t="shared" si="7"/>
        <v>0</v>
      </c>
      <c r="W29" s="39">
        <f t="shared" si="7"/>
        <v>0</v>
      </c>
      <c r="Y29" s="196"/>
      <c r="Z29" s="197"/>
      <c r="AA29" s="197"/>
      <c r="AB29" s="197"/>
      <c r="AC29" s="198"/>
    </row>
    <row r="30" spans="1:29" ht="19.5" customHeight="1">
      <c r="B30" s="20">
        <f>B29+1</f>
        <v>16</v>
      </c>
      <c r="D30" s="28" t="s">
        <v>43</v>
      </c>
      <c r="E30" s="29" t="s">
        <v>44</v>
      </c>
      <c r="F30" s="29" t="s">
        <v>17</v>
      </c>
      <c r="G30" s="39">
        <f t="shared" si="6"/>
        <v>7.3119931759297874E-2</v>
      </c>
      <c r="H30" s="39">
        <f t="shared" si="6"/>
        <v>6.1143404767472456</v>
      </c>
      <c r="I30" s="39">
        <f t="shared" si="6"/>
        <v>-0.90101438939807588</v>
      </c>
      <c r="J30" s="39">
        <v>-0.92543368302467321</v>
      </c>
      <c r="K30" s="39">
        <v>-0.91317583636309652</v>
      </c>
      <c r="L30" s="40"/>
      <c r="M30" s="39">
        <v>7.3119931759297874E-2</v>
      </c>
      <c r="N30" s="39">
        <v>6.1143404767472456</v>
      </c>
      <c r="O30" s="39">
        <v>-0.90101438939807588</v>
      </c>
      <c r="P30" s="39">
        <v>-5.0474272663290645</v>
      </c>
      <c r="Q30" s="39">
        <v>-8.2380839955689407</v>
      </c>
      <c r="R30" s="41"/>
      <c r="S30" s="39">
        <f t="shared" si="7"/>
        <v>0</v>
      </c>
      <c r="T30" s="39">
        <f t="shared" si="7"/>
        <v>0</v>
      </c>
      <c r="U30" s="39">
        <f t="shared" si="7"/>
        <v>0</v>
      </c>
      <c r="V30" s="39">
        <f t="shared" si="7"/>
        <v>4.1219935833043913</v>
      </c>
      <c r="W30" s="39">
        <f>K30-Q30</f>
        <v>7.3249081592058438</v>
      </c>
      <c r="Y30" s="190"/>
      <c r="Z30" s="191"/>
      <c r="AA30" s="191"/>
      <c r="AB30" s="191"/>
      <c r="AC30" s="192"/>
    </row>
    <row r="31" spans="1:29" s="27" customFormat="1" ht="29.25" customHeight="1">
      <c r="A31" s="42"/>
      <c r="B31" s="20">
        <f>B30+1</f>
        <v>17</v>
      </c>
      <c r="C31" s="43"/>
      <c r="D31" s="21" t="s">
        <v>15</v>
      </c>
      <c r="E31" s="22" t="s">
        <v>16</v>
      </c>
      <c r="F31" s="23" t="s">
        <v>17</v>
      </c>
      <c r="G31" s="24">
        <f t="shared" si="6"/>
        <v>338.14737624345599</v>
      </c>
      <c r="H31" s="24">
        <f t="shared" si="6"/>
        <v>483.9560913717803</v>
      </c>
      <c r="I31" s="24">
        <f t="shared" si="6"/>
        <v>415.01083996767176</v>
      </c>
      <c r="J31" s="24">
        <v>376.92124758196746</v>
      </c>
      <c r="K31" s="24">
        <v>425.56918518323999</v>
      </c>
      <c r="L31" s="25"/>
      <c r="M31" s="24">
        <v>338.14737624345599</v>
      </c>
      <c r="N31" s="24">
        <v>483.9560913717803</v>
      </c>
      <c r="O31" s="24">
        <v>415.01083996767176</v>
      </c>
      <c r="P31" s="24">
        <v>372.80075826321536</v>
      </c>
      <c r="Q31" s="24">
        <v>418.24432400425866</v>
      </c>
      <c r="R31" s="26"/>
      <c r="S31" s="24">
        <f t="shared" si="7"/>
        <v>0</v>
      </c>
      <c r="T31" s="24">
        <f t="shared" si="7"/>
        <v>0</v>
      </c>
      <c r="U31" s="24">
        <f t="shared" si="7"/>
        <v>0</v>
      </c>
      <c r="V31" s="24">
        <f t="shared" si="7"/>
        <v>4.1204893187521066</v>
      </c>
      <c r="W31" s="24">
        <f t="shared" si="7"/>
        <v>7.3248611789813367</v>
      </c>
      <c r="Y31" s="190"/>
      <c r="Z31" s="191"/>
      <c r="AA31" s="191"/>
      <c r="AB31" s="191"/>
      <c r="AC31" s="192"/>
    </row>
    <row r="32" spans="1:29" s="79" customFormat="1" ht="19.5" customHeight="1">
      <c r="A32" s="72"/>
      <c r="B32" s="20">
        <f>B31+1</f>
        <v>18</v>
      </c>
      <c r="C32" s="73"/>
      <c r="D32" s="74" t="s">
        <v>45</v>
      </c>
      <c r="E32" s="75" t="s">
        <v>16</v>
      </c>
      <c r="F32" s="76" t="s">
        <v>17</v>
      </c>
      <c r="G32" s="77">
        <f>M32</f>
        <v>351.37891356939031</v>
      </c>
      <c r="H32" s="77">
        <f>N32</f>
        <v>476.27909460544186</v>
      </c>
      <c r="I32" s="77">
        <v>390.39346556307731</v>
      </c>
      <c r="J32" s="77">
        <v>376.92124758196746</v>
      </c>
      <c r="K32" s="77">
        <v>425.56918518323999</v>
      </c>
      <c r="L32" s="78"/>
      <c r="M32" s="77">
        <v>351.37891356939031</v>
      </c>
      <c r="N32" s="77">
        <v>476.27909460544186</v>
      </c>
      <c r="O32" s="77">
        <v>384.31620617860494</v>
      </c>
      <c r="P32" s="77">
        <v>372.80075826321536</v>
      </c>
      <c r="Q32" s="77">
        <v>418.24432400425866</v>
      </c>
      <c r="R32" s="78"/>
      <c r="S32" s="77">
        <f t="shared" si="7"/>
        <v>0</v>
      </c>
      <c r="T32" s="77">
        <f t="shared" si="7"/>
        <v>0</v>
      </c>
      <c r="U32" s="77">
        <f t="shared" si="7"/>
        <v>6.0772593844723701</v>
      </c>
      <c r="V32" s="77">
        <f t="shared" si="7"/>
        <v>4.1204893187521066</v>
      </c>
      <c r="W32" s="77">
        <f t="shared" si="7"/>
        <v>7.3248611789813367</v>
      </c>
      <c r="Y32" s="190"/>
      <c r="Z32" s="191"/>
      <c r="AA32" s="191"/>
      <c r="AB32" s="191"/>
      <c r="AC32" s="192"/>
    </row>
    <row r="33" spans="1:29" ht="12.75" customHeight="1">
      <c r="B33" s="80"/>
      <c r="D33" s="81"/>
      <c r="E33" s="82"/>
      <c r="F33" s="82"/>
      <c r="G33" s="83"/>
      <c r="H33" s="83"/>
      <c r="I33" s="83"/>
      <c r="J33" s="83"/>
      <c r="K33" s="83"/>
      <c r="L33" s="40"/>
      <c r="M33" s="83"/>
      <c r="N33" s="83"/>
      <c r="O33" s="83"/>
      <c r="P33" s="83"/>
      <c r="Q33" s="83"/>
      <c r="R33" s="41"/>
      <c r="S33" s="84"/>
      <c r="T33" s="84"/>
      <c r="U33" s="84"/>
      <c r="V33" s="84"/>
      <c r="W33" s="84"/>
      <c r="Y33" s="36"/>
      <c r="Z33" s="36"/>
      <c r="AA33" s="36"/>
      <c r="AB33" s="36"/>
      <c r="AC33" s="36"/>
    </row>
    <row r="34" spans="1:29" ht="19.5" customHeight="1">
      <c r="B34" s="20">
        <f>B32+1</f>
        <v>19</v>
      </c>
      <c r="D34" s="28" t="s">
        <v>46</v>
      </c>
      <c r="E34" s="29" t="s">
        <v>47</v>
      </c>
      <c r="F34" s="29" t="s">
        <v>17</v>
      </c>
      <c r="G34" s="39">
        <f t="shared" ref="G34:I35" si="8">M34</f>
        <v>338.14737624345599</v>
      </c>
      <c r="H34" s="39">
        <f t="shared" si="8"/>
        <v>483.9560913717803</v>
      </c>
      <c r="I34" s="39">
        <f t="shared" si="8"/>
        <v>415.01083996767176</v>
      </c>
      <c r="J34" s="39">
        <f>J31</f>
        <v>376.92124758196746</v>
      </c>
      <c r="K34" s="39">
        <f>K31</f>
        <v>425.56918518323999</v>
      </c>
      <c r="L34" s="40"/>
      <c r="M34" s="39">
        <v>338.14737624345599</v>
      </c>
      <c r="N34" s="39">
        <v>483.9560913717803</v>
      </c>
      <c r="O34" s="39">
        <v>415.01083996767176</v>
      </c>
      <c r="P34" s="39">
        <v>372.80075826321536</v>
      </c>
      <c r="Q34" s="39">
        <v>418.24432400425866</v>
      </c>
      <c r="R34" s="41"/>
      <c r="S34" s="39">
        <f t="shared" ref="S34:W35" si="9">G34-M34</f>
        <v>0</v>
      </c>
      <c r="T34" s="39">
        <f t="shared" si="9"/>
        <v>0</v>
      </c>
      <c r="U34" s="39">
        <f t="shared" si="9"/>
        <v>0</v>
      </c>
      <c r="V34" s="39">
        <f t="shared" si="9"/>
        <v>4.1204893187521066</v>
      </c>
      <c r="W34" s="39">
        <f t="shared" si="9"/>
        <v>7.3248611789813367</v>
      </c>
      <c r="Y34" s="190"/>
      <c r="Z34" s="191"/>
      <c r="AA34" s="191"/>
      <c r="AB34" s="191"/>
      <c r="AC34" s="192"/>
    </row>
    <row r="35" spans="1:29" ht="19.5" customHeight="1">
      <c r="B35" s="20">
        <f>B34+1</f>
        <v>20</v>
      </c>
      <c r="D35" s="28" t="s">
        <v>48</v>
      </c>
      <c r="E35" s="29" t="s">
        <v>49</v>
      </c>
      <c r="F35" s="29" t="s">
        <v>17</v>
      </c>
      <c r="G35" s="39">
        <f t="shared" si="8"/>
        <v>0</v>
      </c>
      <c r="H35" s="39">
        <f t="shared" si="8"/>
        <v>0</v>
      </c>
      <c r="I35" s="39">
        <f t="shared" si="8"/>
        <v>0</v>
      </c>
      <c r="J35" s="39">
        <f>J34-J31</f>
        <v>0</v>
      </c>
      <c r="K35" s="39">
        <f>K34-K31</f>
        <v>0</v>
      </c>
      <c r="L35" s="40"/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41"/>
      <c r="S35" s="39">
        <f t="shared" si="9"/>
        <v>0</v>
      </c>
      <c r="T35" s="39">
        <f t="shared" si="9"/>
        <v>0</v>
      </c>
      <c r="U35" s="39">
        <f t="shared" si="9"/>
        <v>0</v>
      </c>
      <c r="V35" s="39">
        <f t="shared" si="9"/>
        <v>0</v>
      </c>
      <c r="W35" s="39">
        <f t="shared" si="9"/>
        <v>0</v>
      </c>
      <c r="Y35" s="190"/>
      <c r="Z35" s="191"/>
      <c r="AA35" s="191"/>
      <c r="AB35" s="191"/>
      <c r="AC35" s="192"/>
    </row>
    <row r="36" spans="1:29">
      <c r="D36" s="7"/>
      <c r="E36" s="7"/>
      <c r="F36" s="7"/>
      <c r="G36" s="85"/>
      <c r="H36" s="85"/>
      <c r="I36" s="85"/>
      <c r="J36" s="85"/>
      <c r="K36" s="85"/>
      <c r="L36" s="86"/>
      <c r="M36" s="85"/>
      <c r="N36" s="85"/>
      <c r="O36" s="85"/>
      <c r="P36" s="85"/>
      <c r="Q36" s="85"/>
      <c r="R36" s="86"/>
      <c r="S36" s="85"/>
      <c r="T36" s="85"/>
      <c r="U36" s="85"/>
      <c r="V36" s="85"/>
      <c r="W36" s="85"/>
      <c r="Y36" s="19"/>
      <c r="Z36" s="19"/>
      <c r="AA36" s="19"/>
      <c r="AB36" s="19"/>
      <c r="AC36" s="19"/>
    </row>
    <row r="37" spans="1:29" ht="31.5" customHeight="1">
      <c r="A37" s="42"/>
      <c r="B37" s="87"/>
      <c r="C37" s="43"/>
      <c r="D37" s="186" t="s">
        <v>50</v>
      </c>
      <c r="E37" s="187"/>
      <c r="F37" s="16"/>
      <c r="G37" s="88"/>
      <c r="H37" s="89"/>
      <c r="I37" s="89"/>
      <c r="J37" s="89"/>
      <c r="K37" s="90"/>
      <c r="L37" s="86"/>
      <c r="M37" s="88"/>
      <c r="N37" s="89"/>
      <c r="O37" s="89"/>
      <c r="P37" s="89"/>
      <c r="Q37" s="90"/>
      <c r="R37" s="86"/>
      <c r="S37" s="88"/>
      <c r="T37" s="89"/>
      <c r="U37" s="89"/>
      <c r="V37" s="89"/>
      <c r="W37" s="90"/>
      <c r="Y37" s="19"/>
      <c r="Z37" s="19"/>
      <c r="AA37" s="19"/>
      <c r="AB37" s="19"/>
      <c r="AC37" s="19"/>
    </row>
    <row r="38" spans="1:29">
      <c r="D38" s="7"/>
      <c r="E38" s="7"/>
      <c r="F38" s="7"/>
      <c r="G38" s="85"/>
      <c r="H38" s="85"/>
      <c r="I38" s="85"/>
      <c r="J38" s="85"/>
      <c r="K38" s="85"/>
      <c r="L38" s="86"/>
      <c r="M38" s="85"/>
      <c r="N38" s="85"/>
      <c r="O38" s="85"/>
      <c r="P38" s="85"/>
      <c r="Q38" s="85"/>
      <c r="R38" s="86"/>
      <c r="S38" s="85"/>
      <c r="T38" s="85"/>
      <c r="U38" s="85"/>
      <c r="V38" s="85"/>
      <c r="W38" s="85"/>
      <c r="Y38" s="19"/>
      <c r="Z38" s="19"/>
      <c r="AA38" s="19"/>
      <c r="AB38" s="19"/>
      <c r="AC38" s="19"/>
    </row>
    <row r="39" spans="1:29" ht="19.5" customHeight="1">
      <c r="B39" s="20">
        <f>B35+1</f>
        <v>21</v>
      </c>
      <c r="D39" s="188" t="s">
        <v>51</v>
      </c>
      <c r="E39" s="189"/>
      <c r="F39" s="29" t="s">
        <v>52</v>
      </c>
      <c r="G39" s="91">
        <f t="shared" ref="G39:I42" si="10">M39</f>
        <v>14164.320258028309</v>
      </c>
      <c r="H39" s="91">
        <f t="shared" si="10"/>
        <v>14198.850106533691</v>
      </c>
      <c r="I39" s="91">
        <f t="shared" si="10"/>
        <v>13271.114504438889</v>
      </c>
      <c r="J39" s="91">
        <v>11550.822856999541</v>
      </c>
      <c r="K39" s="91">
        <v>11550.822856999541</v>
      </c>
      <c r="L39" s="41"/>
      <c r="M39" s="91">
        <v>14164.320258028309</v>
      </c>
      <c r="N39" s="91">
        <v>14198.850106533691</v>
      </c>
      <c r="O39" s="91">
        <v>13271.114504438889</v>
      </c>
      <c r="P39" s="91">
        <v>11618.352395734046</v>
      </c>
      <c r="Q39" s="91">
        <v>11618.352395734046</v>
      </c>
      <c r="R39" s="41"/>
      <c r="S39" s="92">
        <f t="shared" ref="S39:W42" si="11">G39-M39</f>
        <v>0</v>
      </c>
      <c r="T39" s="92">
        <f t="shared" si="11"/>
        <v>0</v>
      </c>
      <c r="U39" s="92">
        <f t="shared" si="11"/>
        <v>0</v>
      </c>
      <c r="V39" s="92">
        <f t="shared" si="11"/>
        <v>-67.529538734504968</v>
      </c>
      <c r="W39" s="92">
        <f t="shared" si="11"/>
        <v>-67.529538734504968</v>
      </c>
      <c r="Y39" s="190"/>
      <c r="Z39" s="191"/>
      <c r="AA39" s="191"/>
      <c r="AB39" s="191"/>
      <c r="AC39" s="192"/>
    </row>
    <row r="40" spans="1:29" ht="19.5" customHeight="1">
      <c r="B40" s="20">
        <f>B39+1</f>
        <v>22</v>
      </c>
      <c r="D40" s="188" t="s">
        <v>53</v>
      </c>
      <c r="E40" s="189"/>
      <c r="F40" s="29" t="s">
        <v>17</v>
      </c>
      <c r="G40" s="93"/>
      <c r="H40" s="93"/>
      <c r="I40" s="93"/>
      <c r="J40" s="93"/>
      <c r="K40" s="93"/>
      <c r="L40" s="94"/>
      <c r="M40" s="93"/>
      <c r="N40" s="93"/>
      <c r="O40" s="93"/>
      <c r="P40" s="93"/>
      <c r="Q40" s="93"/>
      <c r="R40" s="94"/>
      <c r="S40" s="95"/>
      <c r="T40" s="95"/>
      <c r="U40" s="95"/>
      <c r="V40" s="95"/>
      <c r="W40" s="95"/>
      <c r="Y40" s="190"/>
      <c r="Z40" s="191"/>
      <c r="AA40" s="191"/>
      <c r="AB40" s="191"/>
      <c r="AC40" s="192"/>
    </row>
    <row r="41" spans="1:29" ht="25.5" customHeight="1">
      <c r="B41" s="20">
        <f>B40+1</f>
        <v>23</v>
      </c>
      <c r="D41" s="199" t="s">
        <v>54</v>
      </c>
      <c r="E41" s="200"/>
      <c r="F41" s="96" t="s">
        <v>24</v>
      </c>
      <c r="G41" s="97"/>
      <c r="H41" s="97"/>
      <c r="I41" s="97"/>
      <c r="J41" s="97"/>
      <c r="K41" s="97"/>
      <c r="L41" s="94"/>
      <c r="M41" s="97"/>
      <c r="N41" s="97"/>
      <c r="O41" s="97"/>
      <c r="P41" s="97"/>
      <c r="Q41" s="97"/>
      <c r="R41" s="94"/>
      <c r="S41" s="97"/>
      <c r="T41" s="97"/>
      <c r="U41" s="97"/>
      <c r="V41" s="97"/>
      <c r="W41" s="97"/>
      <c r="Y41" s="190"/>
      <c r="Z41" s="191"/>
      <c r="AA41" s="191"/>
      <c r="AB41" s="191"/>
      <c r="AC41" s="192"/>
    </row>
    <row r="42" spans="1:29" ht="25.5" customHeight="1">
      <c r="B42" s="20">
        <f>B41+1</f>
        <v>24</v>
      </c>
      <c r="D42" s="201" t="s">
        <v>55</v>
      </c>
      <c r="E42" s="202"/>
      <c r="F42" s="98" t="s">
        <v>19</v>
      </c>
      <c r="G42" s="99"/>
      <c r="H42" s="99"/>
      <c r="I42" s="99"/>
      <c r="J42" s="99"/>
      <c r="K42" s="99"/>
      <c r="L42" s="100"/>
      <c r="M42" s="99"/>
      <c r="N42" s="99"/>
      <c r="O42" s="99"/>
      <c r="P42" s="99"/>
      <c r="Q42" s="99"/>
      <c r="R42" s="101"/>
      <c r="S42" s="102"/>
      <c r="T42" s="102"/>
      <c r="U42" s="102"/>
      <c r="V42" s="102"/>
      <c r="W42" s="102"/>
      <c r="Y42" s="190"/>
      <c r="Z42" s="191"/>
      <c r="AA42" s="191"/>
      <c r="AB42" s="191"/>
      <c r="AC42" s="192"/>
    </row>
    <row r="43" spans="1:29">
      <c r="D43" s="7"/>
      <c r="E43" s="7"/>
      <c r="F43" s="7"/>
      <c r="G43" s="85"/>
      <c r="H43" s="85"/>
      <c r="I43" s="85"/>
      <c r="J43" s="85"/>
      <c r="K43" s="85"/>
      <c r="L43" s="86"/>
      <c r="M43" s="85"/>
      <c r="N43" s="85"/>
      <c r="O43" s="85"/>
      <c r="P43" s="85"/>
      <c r="Q43" s="85"/>
      <c r="R43" s="86"/>
      <c r="S43" s="85"/>
      <c r="T43" s="85"/>
      <c r="U43" s="85"/>
      <c r="V43" s="85"/>
      <c r="W43" s="85"/>
      <c r="Y43" s="19"/>
      <c r="Z43" s="19"/>
      <c r="AA43" s="19"/>
      <c r="AB43" s="19"/>
      <c r="AC43" s="19"/>
    </row>
    <row r="44" spans="1:29" ht="31.5" customHeight="1">
      <c r="A44" s="42"/>
      <c r="B44" s="32"/>
      <c r="C44" s="43"/>
      <c r="D44" s="186" t="s">
        <v>56</v>
      </c>
      <c r="E44" s="187"/>
      <c r="F44" s="16"/>
      <c r="G44" s="88"/>
      <c r="H44" s="89"/>
      <c r="I44" s="89"/>
      <c r="J44" s="89"/>
      <c r="K44" s="90"/>
      <c r="L44" s="86"/>
      <c r="M44" s="88"/>
      <c r="N44" s="89"/>
      <c r="O44" s="89"/>
      <c r="P44" s="89"/>
      <c r="Q44" s="90"/>
      <c r="R44" s="86"/>
      <c r="S44" s="88"/>
      <c r="T44" s="89"/>
      <c r="U44" s="89"/>
      <c r="V44" s="89"/>
      <c r="W44" s="90"/>
      <c r="Y44" s="19"/>
      <c r="Z44" s="19"/>
      <c r="AA44" s="19"/>
      <c r="AB44" s="19"/>
      <c r="AC44" s="19"/>
    </row>
    <row r="45" spans="1:29">
      <c r="D45" s="103"/>
      <c r="E45" s="103"/>
      <c r="F45" s="103"/>
      <c r="G45" s="104"/>
      <c r="H45" s="104"/>
      <c r="I45" s="104"/>
      <c r="J45" s="104"/>
      <c r="K45" s="104"/>
      <c r="L45" s="86"/>
      <c r="M45" s="104"/>
      <c r="N45" s="104"/>
      <c r="O45" s="104"/>
      <c r="P45" s="104"/>
      <c r="Q45" s="104"/>
      <c r="R45" s="86"/>
      <c r="S45" s="104"/>
      <c r="T45" s="104"/>
      <c r="U45" s="104"/>
      <c r="V45" s="104"/>
      <c r="W45" s="104"/>
      <c r="Y45" s="19"/>
      <c r="Z45" s="19"/>
      <c r="AA45" s="19"/>
      <c r="AB45" s="19"/>
      <c r="AC45" s="19"/>
    </row>
    <row r="46" spans="1:29" ht="19.5" customHeight="1">
      <c r="B46" s="20">
        <f>B42+1</f>
        <v>25</v>
      </c>
      <c r="D46" s="28" t="s">
        <v>57</v>
      </c>
      <c r="E46" s="29" t="s">
        <v>58</v>
      </c>
      <c r="F46" s="29" t="s">
        <v>24</v>
      </c>
      <c r="G46" s="91">
        <f t="shared" ref="G46:I51" si="12">M46</f>
        <v>27.583285049716245</v>
      </c>
      <c r="H46" s="91">
        <f t="shared" si="12"/>
        <v>28.553174857553991</v>
      </c>
      <c r="I46" s="91">
        <f t="shared" si="12"/>
        <v>24.693140368239511</v>
      </c>
      <c r="J46" s="91">
        <f>J47/J24</f>
        <v>20.93278775042155</v>
      </c>
      <c r="K46" s="91">
        <f>K47/K24</f>
        <v>27.163468758813575</v>
      </c>
      <c r="L46" s="41"/>
      <c r="M46" s="91">
        <v>27.583285049716245</v>
      </c>
      <c r="N46" s="91">
        <v>28.553174857553991</v>
      </c>
      <c r="O46" s="91">
        <v>24.693140368239511</v>
      </c>
      <c r="P46" s="91">
        <v>20.93278775042155</v>
      </c>
      <c r="Q46" s="91">
        <v>27.163468758813575</v>
      </c>
      <c r="R46" s="41"/>
      <c r="S46" s="91">
        <f t="shared" ref="S46:W52" si="13">G46-M46</f>
        <v>0</v>
      </c>
      <c r="T46" s="91">
        <f t="shared" si="13"/>
        <v>0</v>
      </c>
      <c r="U46" s="91">
        <f t="shared" si="13"/>
        <v>0</v>
      </c>
      <c r="V46" s="91">
        <f t="shared" si="13"/>
        <v>0</v>
      </c>
      <c r="W46" s="91">
        <f t="shared" si="13"/>
        <v>0</v>
      </c>
      <c r="Y46" s="193"/>
      <c r="Z46" s="194"/>
      <c r="AA46" s="194"/>
      <c r="AB46" s="194"/>
      <c r="AC46" s="195"/>
    </row>
    <row r="47" spans="1:29" s="111" customFormat="1" ht="19.5" customHeight="1">
      <c r="A47" s="6"/>
      <c r="B47" s="20">
        <f>B46+1</f>
        <v>26</v>
      </c>
      <c r="C47" s="106"/>
      <c r="D47" s="107" t="s">
        <v>59</v>
      </c>
      <c r="E47" s="108" t="s">
        <v>60</v>
      </c>
      <c r="F47" s="108" t="s">
        <v>17</v>
      </c>
      <c r="G47" s="109">
        <f t="shared" si="12"/>
        <v>29.032128305466451</v>
      </c>
      <c r="H47" s="109">
        <f t="shared" si="12"/>
        <v>31.947480653200554</v>
      </c>
      <c r="I47" s="109">
        <f t="shared" si="12"/>
        <v>30.649044133070142</v>
      </c>
      <c r="J47" s="109">
        <f>J85</f>
        <v>27.043365846117002</v>
      </c>
      <c r="K47" s="109">
        <f>K85</f>
        <v>35.693020666212</v>
      </c>
      <c r="L47" s="110"/>
      <c r="M47" s="109">
        <v>29.032128305466451</v>
      </c>
      <c r="N47" s="109">
        <v>31.947480653200554</v>
      </c>
      <c r="O47" s="109">
        <v>30.649044133070142</v>
      </c>
      <c r="P47" s="109">
        <v>27.043365846117002</v>
      </c>
      <c r="Q47" s="109">
        <v>35.693020666212</v>
      </c>
      <c r="R47" s="110"/>
      <c r="S47" s="109">
        <f t="shared" si="13"/>
        <v>0</v>
      </c>
      <c r="T47" s="109">
        <f t="shared" si="13"/>
        <v>0</v>
      </c>
      <c r="U47" s="109">
        <f t="shared" si="13"/>
        <v>0</v>
      </c>
      <c r="V47" s="109">
        <f t="shared" si="13"/>
        <v>0</v>
      </c>
      <c r="W47" s="109">
        <f t="shared" si="13"/>
        <v>0</v>
      </c>
      <c r="Y47" s="196"/>
      <c r="Z47" s="197"/>
      <c r="AA47" s="197"/>
      <c r="AB47" s="197"/>
      <c r="AC47" s="198"/>
    </row>
    <row r="48" spans="1:29" ht="19.5" customHeight="1">
      <c r="B48" s="20">
        <f>B47+1</f>
        <v>27</v>
      </c>
      <c r="D48" s="28" t="s">
        <v>61</v>
      </c>
      <c r="E48" s="29" t="s">
        <v>62</v>
      </c>
      <c r="F48" s="29" t="s">
        <v>17</v>
      </c>
      <c r="G48" s="91">
        <f t="shared" si="12"/>
        <v>-1.6863341480276719</v>
      </c>
      <c r="H48" s="91">
        <f t="shared" si="12"/>
        <v>2.0917290709118346</v>
      </c>
      <c r="I48" s="91">
        <f t="shared" si="12"/>
        <v>0</v>
      </c>
      <c r="J48" s="91">
        <v>0</v>
      </c>
      <c r="K48" s="91">
        <v>0</v>
      </c>
      <c r="L48" s="41"/>
      <c r="M48" s="91">
        <v>-1.6863341480276719</v>
      </c>
      <c r="N48" s="91">
        <v>2.0917290709118346</v>
      </c>
      <c r="O48" s="91">
        <v>0</v>
      </c>
      <c r="P48" s="91">
        <v>0</v>
      </c>
      <c r="Q48" s="91">
        <v>0</v>
      </c>
      <c r="R48" s="41"/>
      <c r="S48" s="91">
        <f t="shared" si="13"/>
        <v>0</v>
      </c>
      <c r="T48" s="91">
        <f t="shared" si="13"/>
        <v>0</v>
      </c>
      <c r="U48" s="91">
        <f t="shared" si="13"/>
        <v>0</v>
      </c>
      <c r="V48" s="91">
        <f t="shared" si="13"/>
        <v>0</v>
      </c>
      <c r="W48" s="91">
        <f t="shared" si="13"/>
        <v>0</v>
      </c>
      <c r="Y48" s="190"/>
      <c r="Z48" s="191"/>
      <c r="AA48" s="191"/>
      <c r="AB48" s="191"/>
      <c r="AC48" s="192"/>
    </row>
    <row r="49" spans="1:29" ht="19.5" customHeight="1">
      <c r="B49" s="20">
        <f>B48+1</f>
        <v>28</v>
      </c>
      <c r="D49" s="28" t="s">
        <v>63</v>
      </c>
      <c r="E49" s="112"/>
      <c r="F49" s="29" t="s">
        <v>17</v>
      </c>
      <c r="G49" s="91">
        <f t="shared" si="12"/>
        <v>0</v>
      </c>
      <c r="H49" s="91">
        <f t="shared" si="12"/>
        <v>4.9983738222224829</v>
      </c>
      <c r="I49" s="91">
        <f t="shared" si="12"/>
        <v>0</v>
      </c>
      <c r="J49" s="91">
        <v>-8.4754633873822804</v>
      </c>
      <c r="K49" s="91">
        <v>0</v>
      </c>
      <c r="L49" s="41"/>
      <c r="M49" s="91">
        <v>0</v>
      </c>
      <c r="N49" s="91">
        <v>4.9983738222224829</v>
      </c>
      <c r="O49" s="91">
        <v>0</v>
      </c>
      <c r="P49" s="91">
        <v>-8.4754633873822804</v>
      </c>
      <c r="Q49" s="91">
        <v>0</v>
      </c>
      <c r="R49" s="41"/>
      <c r="S49" s="91">
        <f t="shared" si="13"/>
        <v>0</v>
      </c>
      <c r="T49" s="91">
        <f>H49-N49</f>
        <v>0</v>
      </c>
      <c r="U49" s="91">
        <f>I49-O49</f>
        <v>0</v>
      </c>
      <c r="V49" s="91">
        <f t="shared" si="13"/>
        <v>0</v>
      </c>
      <c r="W49" s="91">
        <f t="shared" si="13"/>
        <v>0</v>
      </c>
      <c r="Y49" s="190"/>
      <c r="Z49" s="191"/>
      <c r="AA49" s="191"/>
      <c r="AB49" s="191"/>
      <c r="AC49" s="192"/>
    </row>
    <row r="50" spans="1:29" ht="19.5" customHeight="1">
      <c r="B50" s="20">
        <f>B49+1</f>
        <v>29</v>
      </c>
      <c r="D50" s="113" t="s">
        <v>64</v>
      </c>
      <c r="E50" s="114"/>
      <c r="F50" s="29" t="s">
        <v>17</v>
      </c>
      <c r="G50" s="91">
        <f t="shared" si="12"/>
        <v>0</v>
      </c>
      <c r="H50" s="91">
        <f t="shared" si="12"/>
        <v>0</v>
      </c>
      <c r="I50" s="91">
        <f t="shared" si="12"/>
        <v>-8.4734015133995086</v>
      </c>
      <c r="J50" s="91">
        <v>0</v>
      </c>
      <c r="K50" s="91">
        <v>0</v>
      </c>
      <c r="L50" s="41"/>
      <c r="M50" s="91">
        <v>0</v>
      </c>
      <c r="N50" s="91">
        <v>0</v>
      </c>
      <c r="O50" s="91">
        <v>-8.4734015133995086</v>
      </c>
      <c r="P50" s="91">
        <v>0</v>
      </c>
      <c r="Q50" s="91">
        <v>0</v>
      </c>
      <c r="R50" s="41"/>
      <c r="S50" s="91">
        <f t="shared" si="13"/>
        <v>0</v>
      </c>
      <c r="T50" s="91">
        <f t="shared" si="13"/>
        <v>0</v>
      </c>
      <c r="U50" s="91">
        <f t="shared" si="13"/>
        <v>0</v>
      </c>
      <c r="V50" s="91">
        <f t="shared" si="13"/>
        <v>0</v>
      </c>
      <c r="W50" s="91">
        <f t="shared" si="13"/>
        <v>0</v>
      </c>
      <c r="Y50" s="190"/>
      <c r="Z50" s="191"/>
      <c r="AA50" s="191"/>
      <c r="AB50" s="191"/>
      <c r="AC50" s="192"/>
    </row>
    <row r="51" spans="1:29" ht="25.5" customHeight="1">
      <c r="A51" s="115"/>
      <c r="B51" s="20">
        <f>B50+1</f>
        <v>30</v>
      </c>
      <c r="C51" s="116"/>
      <c r="D51" s="117" t="s">
        <v>65</v>
      </c>
      <c r="E51" s="118"/>
      <c r="F51" s="98" t="s">
        <v>17</v>
      </c>
      <c r="G51" s="119">
        <f t="shared" si="12"/>
        <v>27.345794157438778</v>
      </c>
      <c r="H51" s="119">
        <f t="shared" si="12"/>
        <v>39.037583546334872</v>
      </c>
      <c r="I51" s="119">
        <f t="shared" si="12"/>
        <v>22.175642619670633</v>
      </c>
      <c r="J51" s="119">
        <f>SUM(J47:J50)</f>
        <v>18.567902458734721</v>
      </c>
      <c r="K51" s="119">
        <f>SUM(K47:K50)</f>
        <v>35.693020666212</v>
      </c>
      <c r="L51" s="41"/>
      <c r="M51" s="119">
        <v>27.345794157438778</v>
      </c>
      <c r="N51" s="119">
        <v>39.037583546334872</v>
      </c>
      <c r="O51" s="119">
        <v>22.175642619670633</v>
      </c>
      <c r="P51" s="119">
        <v>18.567902458734721</v>
      </c>
      <c r="Q51" s="119">
        <v>35.693020666212</v>
      </c>
      <c r="R51" s="41"/>
      <c r="S51" s="119">
        <f t="shared" si="13"/>
        <v>0</v>
      </c>
      <c r="T51" s="119">
        <f t="shared" si="13"/>
        <v>0</v>
      </c>
      <c r="U51" s="119">
        <f t="shared" si="13"/>
        <v>0</v>
      </c>
      <c r="V51" s="119">
        <f t="shared" si="13"/>
        <v>0</v>
      </c>
      <c r="W51" s="119">
        <f t="shared" si="13"/>
        <v>0</v>
      </c>
      <c r="Y51" s="190"/>
      <c r="Z51" s="191"/>
      <c r="AA51" s="191"/>
      <c r="AB51" s="191"/>
      <c r="AC51" s="192"/>
    </row>
    <row r="52" spans="1:29" ht="19.5" customHeight="1">
      <c r="A52" s="72"/>
      <c r="B52" s="120"/>
      <c r="C52" s="73"/>
      <c r="D52" s="74" t="s">
        <v>45</v>
      </c>
      <c r="E52" s="75"/>
      <c r="F52" s="76" t="str">
        <f>F51</f>
        <v>NOMINAL</v>
      </c>
      <c r="G52" s="77">
        <f>M52</f>
        <v>28.631238160533606</v>
      </c>
      <c r="H52" s="77">
        <f>N52</f>
        <v>39.037583546334872</v>
      </c>
      <c r="I52" s="77">
        <f>O52</f>
        <v>22.175642619670633</v>
      </c>
      <c r="J52" s="77">
        <f>J51</f>
        <v>18.567902458734721</v>
      </c>
      <c r="K52" s="77">
        <f>K51</f>
        <v>35.693020666212</v>
      </c>
      <c r="L52" s="78"/>
      <c r="M52" s="121">
        <v>28.631238160533606</v>
      </c>
      <c r="N52" s="121">
        <v>39.037583546334872</v>
      </c>
      <c r="O52" s="77">
        <v>22.175642619670633</v>
      </c>
      <c r="P52" s="77">
        <v>18.567902458734721</v>
      </c>
      <c r="Q52" s="77">
        <v>35.693020666212</v>
      </c>
      <c r="R52" s="41"/>
      <c r="S52" s="91">
        <f t="shared" si="13"/>
        <v>0</v>
      </c>
      <c r="T52" s="91">
        <f t="shared" si="13"/>
        <v>0</v>
      </c>
      <c r="U52" s="91">
        <f t="shared" si="13"/>
        <v>0</v>
      </c>
      <c r="V52" s="91">
        <f t="shared" si="13"/>
        <v>0</v>
      </c>
      <c r="W52" s="91">
        <f t="shared" si="13"/>
        <v>0</v>
      </c>
      <c r="Y52" s="190"/>
      <c r="Z52" s="191"/>
      <c r="AA52" s="191"/>
      <c r="AB52" s="191"/>
      <c r="AC52" s="192"/>
    </row>
    <row r="53" spans="1:29">
      <c r="D53" s="7"/>
      <c r="E53" s="7"/>
      <c r="F53" s="7"/>
      <c r="G53" s="71"/>
      <c r="H53" s="71"/>
      <c r="I53" s="71"/>
      <c r="J53" s="71"/>
      <c r="K53" s="71"/>
      <c r="L53" s="41"/>
      <c r="M53" s="71"/>
      <c r="N53" s="71"/>
      <c r="O53" s="71"/>
      <c r="P53" s="71"/>
      <c r="Q53" s="71"/>
      <c r="R53" s="41"/>
      <c r="S53" s="71"/>
      <c r="T53" s="71"/>
      <c r="U53" s="71"/>
      <c r="V53" s="71"/>
      <c r="W53" s="71"/>
      <c r="Y53" s="19"/>
      <c r="Z53" s="19"/>
      <c r="AA53" s="19"/>
      <c r="AB53" s="19"/>
      <c r="AC53" s="19"/>
    </row>
    <row r="54" spans="1:29" ht="19.5" customHeight="1">
      <c r="A54" s="63"/>
      <c r="B54" s="20">
        <f>B51+1</f>
        <v>31</v>
      </c>
      <c r="D54" s="122" t="s">
        <v>66</v>
      </c>
      <c r="E54" s="123"/>
      <c r="F54" s="29" t="s">
        <v>17</v>
      </c>
      <c r="G54" s="91">
        <f t="shared" ref="G54:I55" si="14">M54</f>
        <v>25.329715239999999</v>
      </c>
      <c r="H54" s="91">
        <f t="shared" si="14"/>
        <v>39.037583546334872</v>
      </c>
      <c r="I54" s="91">
        <f t="shared" si="14"/>
        <v>22.175642619670633</v>
      </c>
      <c r="J54" s="91">
        <f>J51</f>
        <v>18.567902458734721</v>
      </c>
      <c r="K54" s="91">
        <f>K51</f>
        <v>35.693020666212</v>
      </c>
      <c r="L54" s="41"/>
      <c r="M54" s="91">
        <v>25.329715239999999</v>
      </c>
      <c r="N54" s="91">
        <v>39.037583546334872</v>
      </c>
      <c r="O54" s="91">
        <v>22.175642619670633</v>
      </c>
      <c r="P54" s="91">
        <v>18.567902458734721</v>
      </c>
      <c r="Q54" s="91">
        <v>35.693020666212</v>
      </c>
      <c r="R54" s="41"/>
      <c r="S54" s="91">
        <f t="shared" ref="S54:W55" si="15">G54-M54</f>
        <v>0</v>
      </c>
      <c r="T54" s="91">
        <f t="shared" si="15"/>
        <v>0</v>
      </c>
      <c r="U54" s="91">
        <f t="shared" si="15"/>
        <v>0</v>
      </c>
      <c r="V54" s="91">
        <f t="shared" si="15"/>
        <v>0</v>
      </c>
      <c r="W54" s="91">
        <f t="shared" si="15"/>
        <v>0</v>
      </c>
      <c r="Y54" s="190"/>
      <c r="Z54" s="191"/>
      <c r="AA54" s="191"/>
      <c r="AB54" s="191"/>
      <c r="AC54" s="192"/>
    </row>
    <row r="55" spans="1:29" ht="19.5" customHeight="1">
      <c r="A55" s="63"/>
      <c r="B55" s="20">
        <f>B54+1</f>
        <v>32</v>
      </c>
      <c r="D55" s="122" t="s">
        <v>67</v>
      </c>
      <c r="E55" s="123"/>
      <c r="F55" s="29" t="s">
        <v>17</v>
      </c>
      <c r="G55" s="91">
        <f t="shared" si="14"/>
        <v>-2.0160789174387794</v>
      </c>
      <c r="H55" s="91">
        <f t="shared" si="14"/>
        <v>0</v>
      </c>
      <c r="I55" s="91">
        <f t="shared" si="14"/>
        <v>0</v>
      </c>
      <c r="J55" s="91">
        <f>J54-J51</f>
        <v>0</v>
      </c>
      <c r="K55" s="91">
        <f>K54-K51</f>
        <v>0</v>
      </c>
      <c r="L55" s="41"/>
      <c r="M55" s="91">
        <v>-2.0160789174387794</v>
      </c>
      <c r="N55" s="91">
        <v>0</v>
      </c>
      <c r="O55" s="91">
        <v>0</v>
      </c>
      <c r="P55" s="91">
        <v>0</v>
      </c>
      <c r="Q55" s="91">
        <v>0</v>
      </c>
      <c r="R55" s="41"/>
      <c r="S55" s="91">
        <f t="shared" si="15"/>
        <v>0</v>
      </c>
      <c r="T55" s="91">
        <f t="shared" si="15"/>
        <v>0</v>
      </c>
      <c r="U55" s="91">
        <f t="shared" si="15"/>
        <v>0</v>
      </c>
      <c r="V55" s="91">
        <f t="shared" si="15"/>
        <v>0</v>
      </c>
      <c r="W55" s="91">
        <f t="shared" si="15"/>
        <v>0</v>
      </c>
      <c r="Y55" s="190"/>
      <c r="Z55" s="191"/>
      <c r="AA55" s="191"/>
      <c r="AB55" s="191"/>
      <c r="AC55" s="192"/>
    </row>
    <row r="56" spans="1:29">
      <c r="B56" s="80"/>
      <c r="D56" s="7"/>
      <c r="E56" s="7"/>
      <c r="F56" s="7"/>
      <c r="G56" s="85"/>
      <c r="H56" s="85"/>
      <c r="I56" s="85"/>
      <c r="J56" s="85"/>
      <c r="K56" s="85"/>
      <c r="L56" s="86"/>
      <c r="M56" s="85"/>
      <c r="N56" s="85"/>
      <c r="O56" s="85"/>
      <c r="P56" s="85"/>
      <c r="Q56" s="85"/>
      <c r="R56" s="86"/>
      <c r="S56" s="85"/>
      <c r="T56" s="85"/>
      <c r="U56" s="85"/>
      <c r="V56" s="85"/>
      <c r="W56" s="85"/>
      <c r="Y56" s="19"/>
      <c r="Z56" s="19"/>
      <c r="AA56" s="19"/>
      <c r="AB56" s="19"/>
      <c r="AC56" s="19"/>
    </row>
    <row r="57" spans="1:29" ht="19.5" customHeight="1">
      <c r="B57" s="20">
        <f>B55+1</f>
        <v>33</v>
      </c>
      <c r="D57" s="122" t="s">
        <v>68</v>
      </c>
      <c r="E57" s="123"/>
      <c r="F57" s="29" t="s">
        <v>19</v>
      </c>
      <c r="G57" s="124">
        <f t="shared" ref="G57:I61" si="16">M57</f>
        <v>0.30720124706271035</v>
      </c>
      <c r="H57" s="124">
        <f t="shared" si="16"/>
        <v>0.39378546675442916</v>
      </c>
      <c r="I57" s="124">
        <f t="shared" si="16"/>
        <v>-0.43368010801838852</v>
      </c>
      <c r="J57" s="124">
        <f>(J51/I51)-1</f>
        <v>-0.16268931741061288</v>
      </c>
      <c r="K57" s="124">
        <f>(K51/J51)-1</f>
        <v>0.92229686393151389</v>
      </c>
      <c r="L57" s="125"/>
      <c r="M57" s="124">
        <v>0.30720124706271035</v>
      </c>
      <c r="N57" s="124">
        <v>0.39378546675442916</v>
      </c>
      <c r="O57" s="124">
        <v>-0.43368010801838852</v>
      </c>
      <c r="P57" s="124">
        <v>-0.16268931741061288</v>
      </c>
      <c r="Q57" s="124">
        <v>0.92229686393151389</v>
      </c>
      <c r="R57" s="125"/>
      <c r="S57" s="124">
        <f t="shared" ref="S57:W61" si="17">G57-M57</f>
        <v>0</v>
      </c>
      <c r="T57" s="124">
        <f t="shared" si="17"/>
        <v>0</v>
      </c>
      <c r="U57" s="124">
        <f t="shared" si="17"/>
        <v>0</v>
      </c>
      <c r="V57" s="124">
        <f t="shared" si="17"/>
        <v>0</v>
      </c>
      <c r="W57" s="124">
        <f t="shared" si="17"/>
        <v>0</v>
      </c>
      <c r="Y57" s="190"/>
      <c r="Z57" s="191"/>
      <c r="AA57" s="191"/>
      <c r="AB57" s="191"/>
      <c r="AC57" s="192"/>
    </row>
    <row r="58" spans="1:29" ht="19.5" customHeight="1">
      <c r="B58" s="20">
        <f>B57+1</f>
        <v>34</v>
      </c>
      <c r="D58" s="122" t="s">
        <v>69</v>
      </c>
      <c r="E58" s="123"/>
      <c r="F58" s="29" t="s">
        <v>19</v>
      </c>
      <c r="G58" s="124">
        <f t="shared" si="16"/>
        <v>6.9307107266706859E-3</v>
      </c>
      <c r="H58" s="124">
        <f t="shared" si="16"/>
        <v>4.6496027922477285E-4</v>
      </c>
      <c r="I58" s="124">
        <f t="shared" si="16"/>
        <v>0</v>
      </c>
      <c r="J58" s="124">
        <v>0</v>
      </c>
      <c r="K58" s="124">
        <v>0</v>
      </c>
      <c r="L58" s="125"/>
      <c r="M58" s="124">
        <v>6.9307107266706859E-3</v>
      </c>
      <c r="N58" s="124">
        <v>4.6496027922477285E-4</v>
      </c>
      <c r="O58" s="124">
        <v>0</v>
      </c>
      <c r="P58" s="124">
        <v>0</v>
      </c>
      <c r="Q58" s="124">
        <v>0</v>
      </c>
      <c r="R58" s="125"/>
      <c r="S58" s="124">
        <f t="shared" si="17"/>
        <v>0</v>
      </c>
      <c r="T58" s="124">
        <f t="shared" si="17"/>
        <v>0</v>
      </c>
      <c r="U58" s="124">
        <f t="shared" si="17"/>
        <v>0</v>
      </c>
      <c r="V58" s="124">
        <f t="shared" si="17"/>
        <v>0</v>
      </c>
      <c r="W58" s="124">
        <f t="shared" si="17"/>
        <v>0</v>
      </c>
      <c r="Y58" s="190"/>
      <c r="Z58" s="191"/>
      <c r="AA58" s="191"/>
      <c r="AB58" s="191"/>
      <c r="AC58" s="192"/>
    </row>
    <row r="59" spans="1:29" ht="19.5" customHeight="1">
      <c r="B59" s="20">
        <f>B58+1</f>
        <v>35</v>
      </c>
      <c r="D59" s="122" t="s">
        <v>70</v>
      </c>
      <c r="E59" s="123"/>
      <c r="F59" s="29" t="s">
        <v>19</v>
      </c>
      <c r="G59" s="124">
        <f t="shared" si="16"/>
        <v>0</v>
      </c>
      <c r="H59" s="124">
        <f t="shared" si="16"/>
        <v>0</v>
      </c>
      <c r="I59" s="124">
        <f t="shared" si="16"/>
        <v>0</v>
      </c>
      <c r="J59" s="124">
        <v>0</v>
      </c>
      <c r="K59" s="124">
        <v>0</v>
      </c>
      <c r="L59" s="125"/>
      <c r="M59" s="124">
        <v>0</v>
      </c>
      <c r="N59" s="124">
        <v>0</v>
      </c>
      <c r="O59" s="124">
        <v>0</v>
      </c>
      <c r="P59" s="124">
        <v>0</v>
      </c>
      <c r="Q59" s="124">
        <v>0</v>
      </c>
      <c r="R59" s="125"/>
      <c r="S59" s="124">
        <f t="shared" si="17"/>
        <v>0</v>
      </c>
      <c r="T59" s="124">
        <f t="shared" si="17"/>
        <v>0</v>
      </c>
      <c r="U59" s="124">
        <f t="shared" si="17"/>
        <v>0</v>
      </c>
      <c r="V59" s="124">
        <f t="shared" si="17"/>
        <v>0</v>
      </c>
      <c r="W59" s="124">
        <f t="shared" si="17"/>
        <v>0</v>
      </c>
      <c r="Y59" s="190"/>
      <c r="Z59" s="191"/>
      <c r="AA59" s="191"/>
      <c r="AB59" s="191"/>
      <c r="AC59" s="192"/>
    </row>
    <row r="60" spans="1:29" ht="19.5" customHeight="1">
      <c r="B60" s="20">
        <f>B59+1</f>
        <v>36</v>
      </c>
      <c r="D60" s="122" t="s">
        <v>71</v>
      </c>
      <c r="E60" s="123"/>
      <c r="F60" s="29" t="s">
        <v>19</v>
      </c>
      <c r="G60" s="124">
        <f t="shared" si="16"/>
        <v>-1.4175639860626088E-2</v>
      </c>
      <c r="H60" s="124">
        <f t="shared" si="16"/>
        <v>0</v>
      </c>
      <c r="I60" s="124">
        <f t="shared" si="16"/>
        <v>0</v>
      </c>
      <c r="J60" s="124">
        <v>9.0233926271535592E-2</v>
      </c>
      <c r="K60" s="124">
        <v>0</v>
      </c>
      <c r="L60" s="125"/>
      <c r="M60" s="124">
        <v>-1.4175639860626088E-2</v>
      </c>
      <c r="N60" s="124">
        <v>0</v>
      </c>
      <c r="O60" s="124">
        <v>0</v>
      </c>
      <c r="P60" s="124">
        <v>9.0233926271535592E-2</v>
      </c>
      <c r="Q60" s="124">
        <v>0</v>
      </c>
      <c r="R60" s="125"/>
      <c r="S60" s="124">
        <f t="shared" si="17"/>
        <v>0</v>
      </c>
      <c r="T60" s="124">
        <f t="shared" si="17"/>
        <v>0</v>
      </c>
      <c r="U60" s="124">
        <f t="shared" si="17"/>
        <v>0</v>
      </c>
      <c r="V60" s="124">
        <f t="shared" si="17"/>
        <v>0</v>
      </c>
      <c r="W60" s="124">
        <f t="shared" si="17"/>
        <v>0</v>
      </c>
      <c r="Y60" s="190"/>
      <c r="Z60" s="191"/>
      <c r="AA60" s="191"/>
      <c r="AB60" s="191"/>
      <c r="AC60" s="192"/>
    </row>
    <row r="61" spans="1:29" ht="25.5" customHeight="1">
      <c r="B61" s="20">
        <f>B60+1</f>
        <v>37</v>
      </c>
      <c r="C61" s="106"/>
      <c r="D61" s="126" t="s">
        <v>72</v>
      </c>
      <c r="E61" s="127"/>
      <c r="F61" s="98" t="s">
        <v>19</v>
      </c>
      <c r="G61" s="128">
        <f t="shared" si="16"/>
        <v>0.29995631792875493</v>
      </c>
      <c r="H61" s="128">
        <f t="shared" si="16"/>
        <v>0.39425042703365393</v>
      </c>
      <c r="I61" s="128">
        <f t="shared" si="16"/>
        <v>-0.43368010801838852</v>
      </c>
      <c r="J61" s="128">
        <f>SUM(J57:J60)</f>
        <v>-7.2455391139077285E-2</v>
      </c>
      <c r="K61" s="128">
        <f>SUM(K57:K60)</f>
        <v>0.92229686393151389</v>
      </c>
      <c r="L61" s="125"/>
      <c r="M61" s="128">
        <v>0.29995631792875493</v>
      </c>
      <c r="N61" s="128">
        <v>0.39425042703365393</v>
      </c>
      <c r="O61" s="128">
        <v>-0.43368010801838852</v>
      </c>
      <c r="P61" s="128">
        <v>-7.2455391139077285E-2</v>
      </c>
      <c r="Q61" s="128">
        <v>0.92229686393151389</v>
      </c>
      <c r="R61" s="125"/>
      <c r="S61" s="128">
        <f t="shared" si="17"/>
        <v>0</v>
      </c>
      <c r="T61" s="128">
        <f t="shared" si="17"/>
        <v>0</v>
      </c>
      <c r="U61" s="128">
        <f t="shared" si="17"/>
        <v>0</v>
      </c>
      <c r="V61" s="128">
        <f t="shared" si="17"/>
        <v>0</v>
      </c>
      <c r="W61" s="128">
        <f t="shared" si="17"/>
        <v>0</v>
      </c>
      <c r="Y61" s="190"/>
      <c r="Z61" s="191"/>
      <c r="AA61" s="191"/>
      <c r="AB61" s="191"/>
      <c r="AC61" s="192"/>
    </row>
    <row r="62" spans="1:29">
      <c r="D62" s="7"/>
      <c r="E62" s="7"/>
      <c r="F62" s="7"/>
      <c r="G62" s="85"/>
      <c r="H62" s="85"/>
      <c r="I62" s="85"/>
      <c r="J62" s="85"/>
      <c r="K62" s="85"/>
      <c r="L62" s="86"/>
      <c r="M62" s="85"/>
      <c r="N62" s="85"/>
      <c r="O62" s="85"/>
      <c r="P62" s="85"/>
      <c r="Q62" s="85"/>
      <c r="R62" s="86"/>
      <c r="S62" s="85"/>
      <c r="T62" s="85"/>
      <c r="U62" s="85"/>
      <c r="V62" s="85"/>
      <c r="W62" s="85"/>
      <c r="Y62" s="19"/>
      <c r="Z62" s="19"/>
      <c r="AA62" s="19"/>
      <c r="AB62" s="19"/>
      <c r="AC62" s="19"/>
    </row>
    <row r="63" spans="1:29" ht="31.5" customHeight="1">
      <c r="A63" s="42"/>
      <c r="B63" s="32"/>
      <c r="C63" s="43"/>
      <c r="D63" s="186" t="s">
        <v>73</v>
      </c>
      <c r="E63" s="203"/>
      <c r="F63" s="16"/>
      <c r="G63" s="88"/>
      <c r="H63" s="89"/>
      <c r="I63" s="89"/>
      <c r="J63" s="89"/>
      <c r="K63" s="90"/>
      <c r="L63" s="86"/>
      <c r="M63" s="88"/>
      <c r="N63" s="89"/>
      <c r="O63" s="89"/>
      <c r="P63" s="89"/>
      <c r="Q63" s="90"/>
      <c r="R63" s="86"/>
      <c r="S63" s="88"/>
      <c r="T63" s="89"/>
      <c r="U63" s="89"/>
      <c r="V63" s="89"/>
      <c r="W63" s="90"/>
      <c r="Y63" s="19"/>
      <c r="Z63" s="19"/>
      <c r="AA63" s="19"/>
      <c r="AB63" s="19"/>
      <c r="AC63" s="19"/>
    </row>
    <row r="64" spans="1:29">
      <c r="D64" s="7"/>
      <c r="E64" s="7"/>
      <c r="F64" s="7"/>
      <c r="G64" s="85"/>
      <c r="H64" s="85"/>
      <c r="I64" s="85"/>
      <c r="J64" s="85"/>
      <c r="K64" s="85"/>
      <c r="L64" s="86"/>
      <c r="M64" s="85"/>
      <c r="N64" s="85"/>
      <c r="O64" s="85"/>
      <c r="P64" s="85"/>
      <c r="Q64" s="85"/>
      <c r="R64" s="86"/>
      <c r="S64" s="85"/>
      <c r="T64" s="85"/>
      <c r="U64" s="85"/>
      <c r="V64" s="85"/>
      <c r="W64" s="85"/>
      <c r="Y64" s="19"/>
      <c r="Z64" s="19"/>
      <c r="AA64" s="19"/>
      <c r="AB64" s="19"/>
      <c r="AC64" s="19"/>
    </row>
    <row r="65" spans="1:29" ht="19.5" customHeight="1">
      <c r="B65" s="20">
        <f>B61+1</f>
        <v>38</v>
      </c>
      <c r="D65" s="188" t="s">
        <v>74</v>
      </c>
      <c r="E65" s="189"/>
      <c r="F65" s="29" t="s">
        <v>17</v>
      </c>
      <c r="G65" s="91">
        <f t="shared" ref="G65:I67" si="18">M65</f>
        <v>310.80158208601722</v>
      </c>
      <c r="H65" s="91">
        <f t="shared" si="18"/>
        <v>371.33515139688132</v>
      </c>
      <c r="I65" s="91">
        <f t="shared" si="18"/>
        <v>372.80160403166474</v>
      </c>
      <c r="J65" s="91">
        <f>J31-J51-J87</f>
        <v>357.706845858235</v>
      </c>
      <c r="K65" s="91">
        <f>K31-K51-K87</f>
        <v>389.87616451702797</v>
      </c>
      <c r="L65" s="41"/>
      <c r="M65" s="91">
        <v>310.80158208601722</v>
      </c>
      <c r="N65" s="91">
        <v>371.33515139688132</v>
      </c>
      <c r="O65" s="91">
        <v>372.80160403166474</v>
      </c>
      <c r="P65" s="91">
        <v>353.58635653948289</v>
      </c>
      <c r="Q65" s="91">
        <v>382.55130333804664</v>
      </c>
      <c r="R65" s="41"/>
      <c r="S65" s="91">
        <f t="shared" ref="S65:W67" si="19">G65-M65</f>
        <v>0</v>
      </c>
      <c r="T65" s="91">
        <f t="shared" si="19"/>
        <v>0</v>
      </c>
      <c r="U65" s="91">
        <f t="shared" si="19"/>
        <v>0</v>
      </c>
      <c r="V65" s="91">
        <f t="shared" si="19"/>
        <v>4.1204893187521066</v>
      </c>
      <c r="W65" s="91">
        <f t="shared" si="19"/>
        <v>7.3248611789813367</v>
      </c>
      <c r="X65" s="129"/>
      <c r="Y65" s="190"/>
      <c r="Z65" s="191"/>
      <c r="AA65" s="191"/>
      <c r="AB65" s="191"/>
      <c r="AC65" s="192"/>
    </row>
    <row r="66" spans="1:29" ht="19.5" customHeight="1">
      <c r="B66" s="20">
        <f>B65+1</f>
        <v>39</v>
      </c>
      <c r="D66" s="188" t="s">
        <v>75</v>
      </c>
      <c r="E66" s="189"/>
      <c r="F66" s="29" t="s">
        <v>17</v>
      </c>
      <c r="G66" s="91">
        <f t="shared" si="18"/>
        <v>312.81766100345601</v>
      </c>
      <c r="H66" s="91">
        <f t="shared" si="18"/>
        <v>371.33515139688132</v>
      </c>
      <c r="I66" s="91">
        <f t="shared" si="18"/>
        <v>372.80160403166474</v>
      </c>
      <c r="J66" s="91">
        <f>J34-J54-J87</f>
        <v>357.706845858235</v>
      </c>
      <c r="K66" s="91">
        <f>K34-K54-K87</f>
        <v>389.87616451702797</v>
      </c>
      <c r="L66" s="41"/>
      <c r="M66" s="91">
        <v>312.81766100345601</v>
      </c>
      <c r="N66" s="91">
        <v>371.33515139688132</v>
      </c>
      <c r="O66" s="91">
        <v>372.80160403166474</v>
      </c>
      <c r="P66" s="91">
        <v>353.58635653948289</v>
      </c>
      <c r="Q66" s="91">
        <v>382.55130333804664</v>
      </c>
      <c r="R66" s="41"/>
      <c r="S66" s="91">
        <f t="shared" si="19"/>
        <v>0</v>
      </c>
      <c r="T66" s="91">
        <f t="shared" si="19"/>
        <v>0</v>
      </c>
      <c r="U66" s="91">
        <f t="shared" si="19"/>
        <v>0</v>
      </c>
      <c r="V66" s="91">
        <f t="shared" si="19"/>
        <v>4.1204893187521066</v>
      </c>
      <c r="W66" s="91">
        <f t="shared" si="19"/>
        <v>7.3248611789813367</v>
      </c>
      <c r="Y66" s="190"/>
      <c r="Z66" s="191"/>
      <c r="AA66" s="191"/>
      <c r="AB66" s="191"/>
      <c r="AC66" s="192"/>
    </row>
    <row r="67" spans="1:29" ht="19.5" customHeight="1">
      <c r="B67" s="20">
        <f>B66+1</f>
        <v>40</v>
      </c>
      <c r="D67" s="188" t="s">
        <v>76</v>
      </c>
      <c r="E67" s="189"/>
      <c r="F67" s="29" t="s">
        <v>17</v>
      </c>
      <c r="G67" s="91">
        <f t="shared" si="18"/>
        <v>-2.0160789174387901</v>
      </c>
      <c r="H67" s="91">
        <f t="shared" si="18"/>
        <v>0</v>
      </c>
      <c r="I67" s="91">
        <f t="shared" si="18"/>
        <v>0</v>
      </c>
      <c r="J67" s="91">
        <f>J65-J66</f>
        <v>0</v>
      </c>
      <c r="K67" s="91">
        <f>K65-K66</f>
        <v>0</v>
      </c>
      <c r="L67" s="41"/>
      <c r="M67" s="91">
        <v>-2.0160789174387901</v>
      </c>
      <c r="N67" s="91">
        <v>0</v>
      </c>
      <c r="O67" s="91">
        <v>0</v>
      </c>
      <c r="P67" s="91">
        <v>0</v>
      </c>
      <c r="Q67" s="91">
        <v>0</v>
      </c>
      <c r="R67" s="41"/>
      <c r="S67" s="91">
        <f t="shared" si="19"/>
        <v>0</v>
      </c>
      <c r="T67" s="91">
        <f t="shared" si="19"/>
        <v>0</v>
      </c>
      <c r="U67" s="91">
        <f t="shared" si="19"/>
        <v>0</v>
      </c>
      <c r="V67" s="91">
        <f t="shared" si="19"/>
        <v>0</v>
      </c>
      <c r="W67" s="91">
        <f t="shared" si="19"/>
        <v>0</v>
      </c>
      <c r="Y67" s="190"/>
      <c r="Z67" s="191"/>
      <c r="AA67" s="191"/>
      <c r="AB67" s="191"/>
      <c r="AC67" s="192"/>
    </row>
    <row r="68" spans="1:29">
      <c r="D68" s="7"/>
      <c r="E68" s="7"/>
      <c r="F68" s="7"/>
      <c r="G68" s="85"/>
      <c r="H68" s="85"/>
      <c r="I68" s="85"/>
      <c r="J68" s="85"/>
      <c r="K68" s="85"/>
      <c r="L68" s="86"/>
      <c r="M68" s="85"/>
      <c r="N68" s="85"/>
      <c r="O68" s="85"/>
      <c r="P68" s="85"/>
      <c r="Q68" s="85"/>
      <c r="R68" s="86"/>
      <c r="S68" s="85"/>
      <c r="T68" s="85"/>
      <c r="U68" s="85"/>
      <c r="V68" s="85"/>
      <c r="W68" s="85"/>
      <c r="Y68" s="19"/>
      <c r="Z68" s="19"/>
      <c r="AA68" s="19"/>
      <c r="AB68" s="19"/>
      <c r="AC68" s="19"/>
    </row>
    <row r="69" spans="1:29" ht="19.5" customHeight="1">
      <c r="B69" s="20">
        <f>B67+1</f>
        <v>41</v>
      </c>
      <c r="D69" s="180" t="s">
        <v>68</v>
      </c>
      <c r="E69" s="180"/>
      <c r="F69" s="29" t="s">
        <v>19</v>
      </c>
      <c r="G69" s="124">
        <f t="shared" ref="G69:I73" si="20">M69</f>
        <v>-5.8845977282680373E-2</v>
      </c>
      <c r="H69" s="130">
        <f t="shared" si="20"/>
        <v>3.7838049055901157E-2</v>
      </c>
      <c r="I69" s="130">
        <f t="shared" si="20"/>
        <v>4.2733118402145109E-3</v>
      </c>
      <c r="J69" s="130">
        <f>(J65/I65)-1</f>
        <v>-4.0490056936953622E-2</v>
      </c>
      <c r="K69" s="130">
        <f>(K65/J65)-1</f>
        <v>8.9932074354378333E-2</v>
      </c>
      <c r="L69" s="125"/>
      <c r="M69" s="124">
        <v>-5.8845977282680373E-2</v>
      </c>
      <c r="N69" s="130">
        <v>3.7838049055901157E-2</v>
      </c>
      <c r="O69" s="130">
        <v>4.2733118402145109E-3</v>
      </c>
      <c r="P69" s="130">
        <v>-5.1542824076877491E-2</v>
      </c>
      <c r="Q69" s="130">
        <v>8.1917603049057153E-2</v>
      </c>
      <c r="R69" s="125"/>
      <c r="S69" s="124">
        <f t="shared" ref="S69:W73" si="21">G69-M69</f>
        <v>0</v>
      </c>
      <c r="T69" s="124">
        <f t="shared" si="21"/>
        <v>0</v>
      </c>
      <c r="U69" s="124">
        <f t="shared" si="21"/>
        <v>0</v>
      </c>
      <c r="V69" s="124">
        <f t="shared" si="21"/>
        <v>1.1052767139923869E-2</v>
      </c>
      <c r="W69" s="124">
        <f t="shared" si="21"/>
        <v>8.0144713053211802E-3</v>
      </c>
      <c r="Y69" s="190"/>
      <c r="Z69" s="191"/>
      <c r="AA69" s="191"/>
      <c r="AB69" s="191"/>
      <c r="AC69" s="192"/>
    </row>
    <row r="70" spans="1:29" ht="19.5" customHeight="1">
      <c r="B70" s="20">
        <f>B69+1</f>
        <v>42</v>
      </c>
      <c r="D70" s="180" t="s">
        <v>69</v>
      </c>
      <c r="E70" s="180"/>
      <c r="F70" s="29" t="s">
        <v>19</v>
      </c>
      <c r="G70" s="124">
        <f t="shared" si="20"/>
        <v>3.1093200346676794E-3</v>
      </c>
      <c r="H70" s="130">
        <f t="shared" si="20"/>
        <v>7.3511255676657832E-5</v>
      </c>
      <c r="I70" s="130">
        <f t="shared" si="20"/>
        <v>0</v>
      </c>
      <c r="J70" s="130">
        <v>0</v>
      </c>
      <c r="K70" s="130">
        <v>0</v>
      </c>
      <c r="L70" s="125"/>
      <c r="M70" s="124">
        <v>3.1093200346676794E-3</v>
      </c>
      <c r="N70" s="130">
        <v>7.3511255676657832E-5</v>
      </c>
      <c r="O70" s="130">
        <v>0</v>
      </c>
      <c r="P70" s="130">
        <v>0</v>
      </c>
      <c r="Q70" s="130">
        <v>0</v>
      </c>
      <c r="R70" s="125"/>
      <c r="S70" s="124">
        <f t="shared" si="21"/>
        <v>0</v>
      </c>
      <c r="T70" s="124">
        <f t="shared" si="21"/>
        <v>0</v>
      </c>
      <c r="U70" s="124">
        <f t="shared" si="21"/>
        <v>0</v>
      </c>
      <c r="V70" s="124">
        <f t="shared" si="21"/>
        <v>0</v>
      </c>
      <c r="W70" s="124">
        <f t="shared" si="21"/>
        <v>0</v>
      </c>
      <c r="Y70" s="190"/>
      <c r="Z70" s="191"/>
      <c r="AA70" s="191"/>
      <c r="AB70" s="191"/>
      <c r="AC70" s="192"/>
    </row>
    <row r="71" spans="1:29" ht="19.5" customHeight="1">
      <c r="B71" s="20">
        <f>B70+1</f>
        <v>43</v>
      </c>
      <c r="D71" s="180" t="s">
        <v>70</v>
      </c>
      <c r="E71" s="180"/>
      <c r="F71" s="29" t="s">
        <v>19</v>
      </c>
      <c r="G71" s="124">
        <f t="shared" si="20"/>
        <v>0</v>
      </c>
      <c r="H71" s="130">
        <f t="shared" si="20"/>
        <v>0</v>
      </c>
      <c r="I71" s="130">
        <f t="shared" si="20"/>
        <v>0</v>
      </c>
      <c r="J71" s="130">
        <v>0</v>
      </c>
      <c r="K71" s="130">
        <v>0</v>
      </c>
      <c r="L71" s="125"/>
      <c r="M71" s="124">
        <v>0</v>
      </c>
      <c r="N71" s="130">
        <v>0</v>
      </c>
      <c r="O71" s="130">
        <v>0</v>
      </c>
      <c r="P71" s="130">
        <v>0</v>
      </c>
      <c r="Q71" s="130">
        <v>0</v>
      </c>
      <c r="R71" s="125"/>
      <c r="S71" s="124">
        <f t="shared" si="21"/>
        <v>0</v>
      </c>
      <c r="T71" s="124">
        <f t="shared" si="21"/>
        <v>0</v>
      </c>
      <c r="U71" s="124">
        <f t="shared" si="21"/>
        <v>0</v>
      </c>
      <c r="V71" s="124">
        <f t="shared" si="21"/>
        <v>0</v>
      </c>
      <c r="W71" s="124">
        <f t="shared" si="21"/>
        <v>0</v>
      </c>
      <c r="Y71" s="190"/>
      <c r="Z71" s="191"/>
      <c r="AA71" s="191"/>
      <c r="AB71" s="191"/>
      <c r="AC71" s="192"/>
    </row>
    <row r="72" spans="1:29" ht="19.5" customHeight="1">
      <c r="B72" s="20">
        <f>B71+1</f>
        <v>44</v>
      </c>
      <c r="D72" s="180" t="s">
        <v>71</v>
      </c>
      <c r="E72" s="180"/>
      <c r="F72" s="29" t="s">
        <v>19</v>
      </c>
      <c r="G72" s="124">
        <f t="shared" si="20"/>
        <v>-1.4346912695944312E-2</v>
      </c>
      <c r="H72" s="124">
        <f t="shared" si="20"/>
        <v>-5.5062080688075832E-6</v>
      </c>
      <c r="I72" s="124">
        <f t="shared" si="20"/>
        <v>0</v>
      </c>
      <c r="J72" s="124">
        <v>0.1228440659483413</v>
      </c>
      <c r="K72" s="124">
        <v>0</v>
      </c>
      <c r="L72" s="125"/>
      <c r="M72" s="124">
        <v>-1.4346912695944312E-2</v>
      </c>
      <c r="N72" s="130">
        <v>-5.5062080688075832E-6</v>
      </c>
      <c r="O72" s="130">
        <v>0</v>
      </c>
      <c r="P72" s="130">
        <v>0.11010834455138266</v>
      </c>
      <c r="Q72" s="130">
        <v>0</v>
      </c>
      <c r="R72" s="125"/>
      <c r="S72" s="124">
        <f t="shared" si="21"/>
        <v>0</v>
      </c>
      <c r="T72" s="124">
        <f t="shared" si="21"/>
        <v>0</v>
      </c>
      <c r="U72" s="124">
        <f t="shared" si="21"/>
        <v>0</v>
      </c>
      <c r="V72" s="124">
        <f t="shared" si="21"/>
        <v>1.2735721396958638E-2</v>
      </c>
      <c r="W72" s="124">
        <f t="shared" si="21"/>
        <v>0</v>
      </c>
      <c r="Y72" s="190"/>
      <c r="Z72" s="191"/>
      <c r="AA72" s="191"/>
      <c r="AB72" s="191"/>
      <c r="AC72" s="192"/>
    </row>
    <row r="73" spans="1:29" ht="25.5" customHeight="1">
      <c r="A73" s="6"/>
      <c r="B73" s="20">
        <f>B72+1</f>
        <v>45</v>
      </c>
      <c r="C73" s="106"/>
      <c r="D73" s="201" t="s">
        <v>77</v>
      </c>
      <c r="E73" s="202"/>
      <c r="F73" s="98" t="s">
        <v>19</v>
      </c>
      <c r="G73" s="128">
        <f t="shared" si="20"/>
        <v>-7.0083569943957008E-2</v>
      </c>
      <c r="H73" s="128">
        <f t="shared" si="20"/>
        <v>3.7906054103509008E-2</v>
      </c>
      <c r="I73" s="128">
        <f t="shared" si="20"/>
        <v>4.2733118402145109E-3</v>
      </c>
      <c r="J73" s="128">
        <f>SUM(J69:J72)</f>
        <v>8.2354009011387674E-2</v>
      </c>
      <c r="K73" s="128">
        <f>SUM(K69:K72)</f>
        <v>8.9932074354378333E-2</v>
      </c>
      <c r="L73" s="125"/>
      <c r="M73" s="128">
        <v>-7.0083569943957008E-2</v>
      </c>
      <c r="N73" s="128">
        <v>3.7906054103509008E-2</v>
      </c>
      <c r="O73" s="128">
        <v>4.2733118402145109E-3</v>
      </c>
      <c r="P73" s="128">
        <v>5.8565520474505167E-2</v>
      </c>
      <c r="Q73" s="128">
        <v>8.1917603049057153E-2</v>
      </c>
      <c r="R73" s="125"/>
      <c r="S73" s="128">
        <f t="shared" si="21"/>
        <v>0</v>
      </c>
      <c r="T73" s="128">
        <f t="shared" si="21"/>
        <v>0</v>
      </c>
      <c r="U73" s="128">
        <f t="shared" si="21"/>
        <v>0</v>
      </c>
      <c r="V73" s="128">
        <f t="shared" si="21"/>
        <v>2.3788488536882507E-2</v>
      </c>
      <c r="W73" s="128">
        <f t="shared" si="21"/>
        <v>8.0144713053211802E-3</v>
      </c>
      <c r="Y73" s="190"/>
      <c r="Z73" s="191"/>
      <c r="AA73" s="191"/>
      <c r="AB73" s="191"/>
      <c r="AC73" s="192"/>
    </row>
    <row r="74" spans="1:29">
      <c r="D74" s="7"/>
      <c r="E74" s="7"/>
      <c r="F74" s="7"/>
      <c r="G74" s="85"/>
      <c r="H74" s="85"/>
      <c r="I74" s="85"/>
      <c r="J74" s="85"/>
      <c r="K74" s="85"/>
      <c r="L74" s="86"/>
      <c r="M74" s="85"/>
      <c r="N74" s="85"/>
      <c r="O74" s="85"/>
      <c r="P74" s="85"/>
      <c r="Q74" s="85"/>
      <c r="R74" s="86"/>
      <c r="S74" s="85"/>
      <c r="T74" s="85"/>
      <c r="U74" s="85"/>
      <c r="V74" s="85"/>
      <c r="W74" s="85"/>
      <c r="Y74" s="19"/>
      <c r="Z74" s="19"/>
      <c r="AA74" s="19"/>
      <c r="AB74" s="19"/>
      <c r="AC74" s="19"/>
    </row>
    <row r="75" spans="1:29" ht="31.5" customHeight="1">
      <c r="A75" s="32"/>
      <c r="B75" s="32"/>
      <c r="C75" s="33"/>
      <c r="D75" s="186" t="s">
        <v>78</v>
      </c>
      <c r="E75" s="207"/>
      <c r="F75" s="131"/>
      <c r="G75" s="132"/>
      <c r="H75" s="133"/>
      <c r="I75" s="133"/>
      <c r="J75" s="133"/>
      <c r="K75" s="134"/>
      <c r="L75" s="86"/>
      <c r="M75" s="132"/>
      <c r="N75" s="133"/>
      <c r="O75" s="133"/>
      <c r="P75" s="133"/>
      <c r="Q75" s="134"/>
      <c r="R75" s="86"/>
      <c r="S75" s="132"/>
      <c r="T75" s="133"/>
      <c r="U75" s="133"/>
      <c r="V75" s="133"/>
      <c r="W75" s="134"/>
      <c r="Y75" s="19"/>
      <c r="Z75" s="19"/>
      <c r="AA75" s="19"/>
      <c r="AB75" s="19"/>
      <c r="AC75" s="19"/>
    </row>
    <row r="76" spans="1:29">
      <c r="D76" s="7"/>
      <c r="E76" s="7"/>
      <c r="F76" s="7"/>
      <c r="G76" s="85"/>
      <c r="H76" s="85"/>
      <c r="I76" s="85"/>
      <c r="J76" s="85"/>
      <c r="K76" s="85"/>
      <c r="L76" s="86"/>
      <c r="M76" s="85"/>
      <c r="N76" s="85"/>
      <c r="O76" s="85"/>
      <c r="P76" s="85"/>
      <c r="Q76" s="85"/>
      <c r="R76" s="86"/>
      <c r="S76" s="85"/>
      <c r="T76" s="85"/>
      <c r="U76" s="85"/>
      <c r="V76" s="85"/>
      <c r="W76" s="85"/>
      <c r="Y76" s="19"/>
      <c r="Z76" s="19"/>
      <c r="AA76" s="19"/>
      <c r="AB76" s="19"/>
      <c r="AC76" s="19"/>
    </row>
    <row r="77" spans="1:29" ht="19.5" customHeight="1">
      <c r="A77" s="63"/>
      <c r="B77" s="20">
        <f>B73+1</f>
        <v>46</v>
      </c>
      <c r="D77" s="28" t="s">
        <v>79</v>
      </c>
      <c r="E77" s="29" t="s">
        <v>80</v>
      </c>
      <c r="F77" s="29" t="s">
        <v>17</v>
      </c>
      <c r="G77" s="135">
        <f t="shared" ref="G77:I89" si="22">M77</f>
        <v>3.9875640050374144</v>
      </c>
      <c r="H77" s="135">
        <f t="shared" si="22"/>
        <v>20.109964925880046</v>
      </c>
      <c r="I77" s="135">
        <f t="shared" si="22"/>
        <v>23.020514154890261</v>
      </c>
      <c r="J77" s="135">
        <v>11.416246661197151</v>
      </c>
      <c r="K77" s="135">
        <v>10.343480455059865</v>
      </c>
      <c r="L77" s="86"/>
      <c r="M77" s="135">
        <v>3.9875640050374144</v>
      </c>
      <c r="N77" s="135">
        <v>20.109964925880046</v>
      </c>
      <c r="O77" s="135">
        <v>23.020514154890261</v>
      </c>
      <c r="P77" s="135">
        <v>11.416246661197151</v>
      </c>
      <c r="Q77" s="135">
        <v>10.343480455059863</v>
      </c>
      <c r="R77" s="86"/>
      <c r="S77" s="135">
        <f t="shared" ref="S77:W89" si="23">G77-M77</f>
        <v>0</v>
      </c>
      <c r="T77" s="135">
        <f t="shared" si="23"/>
        <v>0</v>
      </c>
      <c r="U77" s="135">
        <f t="shared" si="23"/>
        <v>0</v>
      </c>
      <c r="V77" s="135">
        <f t="shared" si="23"/>
        <v>0</v>
      </c>
      <c r="W77" s="135">
        <f t="shared" si="23"/>
        <v>0</v>
      </c>
      <c r="Y77" s="190"/>
      <c r="Z77" s="191"/>
      <c r="AA77" s="191"/>
      <c r="AB77" s="191"/>
      <c r="AC77" s="192"/>
    </row>
    <row r="78" spans="1:29" ht="19.5" customHeight="1">
      <c r="A78" s="136"/>
      <c r="B78" s="20">
        <f>B77+1</f>
        <v>47</v>
      </c>
      <c r="D78" s="28" t="s">
        <v>81</v>
      </c>
      <c r="E78" s="29" t="s">
        <v>82</v>
      </c>
      <c r="F78" s="29" t="str">
        <f>F77</f>
        <v>NOMINAL</v>
      </c>
      <c r="G78" s="135">
        <f t="shared" si="22"/>
        <v>1.5315746359274973</v>
      </c>
      <c r="H78" s="135">
        <f t="shared" si="22"/>
        <v>1.8477308105460195</v>
      </c>
      <c r="I78" s="135">
        <f t="shared" si="22"/>
        <v>1.7568225312156804</v>
      </c>
      <c r="J78" s="135">
        <v>2.3828006360882714</v>
      </c>
      <c r="K78" s="135">
        <v>2.388779694353246</v>
      </c>
      <c r="L78" s="86"/>
      <c r="M78" s="135">
        <v>1.5315746359274973</v>
      </c>
      <c r="N78" s="135">
        <v>1.8477308105460195</v>
      </c>
      <c r="O78" s="135">
        <v>1.7568225312156804</v>
      </c>
      <c r="P78" s="135">
        <v>2.3828006360882714</v>
      </c>
      <c r="Q78" s="135">
        <v>2.388779694353246</v>
      </c>
      <c r="R78" s="86"/>
      <c r="S78" s="135">
        <f t="shared" si="23"/>
        <v>0</v>
      </c>
      <c r="T78" s="135">
        <f t="shared" si="23"/>
        <v>0</v>
      </c>
      <c r="U78" s="135">
        <f t="shared" si="23"/>
        <v>0</v>
      </c>
      <c r="V78" s="135">
        <f t="shared" si="23"/>
        <v>0</v>
      </c>
      <c r="W78" s="135">
        <f t="shared" si="23"/>
        <v>0</v>
      </c>
      <c r="Y78" s="190"/>
      <c r="Z78" s="191"/>
      <c r="AA78" s="191"/>
      <c r="AB78" s="191"/>
      <c r="AC78" s="192"/>
    </row>
    <row r="79" spans="1:29" ht="19.5" customHeight="1">
      <c r="A79" s="136"/>
      <c r="B79" s="20">
        <f t="shared" ref="B79:B89" si="24">B78+1</f>
        <v>48</v>
      </c>
      <c r="D79" s="28" t="s">
        <v>83</v>
      </c>
      <c r="E79" s="29" t="s">
        <v>84</v>
      </c>
      <c r="F79" s="29" t="str">
        <f t="shared" ref="F79:F88" si="25">F78</f>
        <v>NOMINAL</v>
      </c>
      <c r="G79" s="135">
        <f t="shared" si="22"/>
        <v>37.693676268679923</v>
      </c>
      <c r="H79" s="135">
        <f t="shared" si="22"/>
        <v>40.964981803315744</v>
      </c>
      <c r="I79" s="135">
        <f t="shared" si="22"/>
        <v>31.147284480000003</v>
      </c>
      <c r="J79" s="135">
        <v>32.34665983962973</v>
      </c>
      <c r="K79" s="135">
        <v>30.618110321273889</v>
      </c>
      <c r="L79" s="86"/>
      <c r="M79" s="135">
        <v>37.693676268679923</v>
      </c>
      <c r="N79" s="135">
        <v>40.964981803315744</v>
      </c>
      <c r="O79" s="135">
        <v>31.147284480000003</v>
      </c>
      <c r="P79" s="135">
        <v>32.34665983962973</v>
      </c>
      <c r="Q79" s="135">
        <v>30.618110321273889</v>
      </c>
      <c r="R79" s="86"/>
      <c r="S79" s="135">
        <f t="shared" si="23"/>
        <v>0</v>
      </c>
      <c r="T79" s="135">
        <f t="shared" si="23"/>
        <v>0</v>
      </c>
      <c r="U79" s="135">
        <f t="shared" si="23"/>
        <v>0</v>
      </c>
      <c r="V79" s="135">
        <f t="shared" si="23"/>
        <v>0</v>
      </c>
      <c r="W79" s="135">
        <f t="shared" si="23"/>
        <v>0</v>
      </c>
      <c r="Y79" s="190"/>
      <c r="Z79" s="191"/>
      <c r="AA79" s="191"/>
      <c r="AB79" s="191"/>
      <c r="AC79" s="192"/>
    </row>
    <row r="80" spans="1:29" ht="19.5" customHeight="1">
      <c r="A80" s="63"/>
      <c r="B80" s="20">
        <f t="shared" si="24"/>
        <v>49</v>
      </c>
      <c r="D80" s="28" t="s">
        <v>85</v>
      </c>
      <c r="E80" s="29" t="s">
        <v>86</v>
      </c>
      <c r="F80" s="29" t="str">
        <f t="shared" si="25"/>
        <v>NOMINAL</v>
      </c>
      <c r="G80" s="135">
        <f t="shared" si="22"/>
        <v>7.7939268608958843</v>
      </c>
      <c r="H80" s="135">
        <f t="shared" si="22"/>
        <v>5.7273429470732582</v>
      </c>
      <c r="I80" s="135">
        <f t="shared" si="22"/>
        <v>0</v>
      </c>
      <c r="J80" s="135">
        <v>-2.9714026716205777</v>
      </c>
      <c r="K80" s="135">
        <v>-3.0222188580260405</v>
      </c>
      <c r="L80" s="86"/>
      <c r="M80" s="135">
        <v>7.7939268608958843</v>
      </c>
      <c r="N80" s="135">
        <v>5.7273429470732582</v>
      </c>
      <c r="O80" s="135">
        <v>0</v>
      </c>
      <c r="P80" s="135">
        <v>-2.9714026716205777</v>
      </c>
      <c r="Q80" s="135">
        <v>-3.0222188580260405</v>
      </c>
      <c r="R80" s="86"/>
      <c r="S80" s="135">
        <f t="shared" si="23"/>
        <v>0</v>
      </c>
      <c r="T80" s="135">
        <f t="shared" si="23"/>
        <v>0</v>
      </c>
      <c r="U80" s="135">
        <f t="shared" si="23"/>
        <v>0</v>
      </c>
      <c r="V80" s="135">
        <f t="shared" si="23"/>
        <v>0</v>
      </c>
      <c r="W80" s="135">
        <f t="shared" si="23"/>
        <v>0</v>
      </c>
      <c r="Y80" s="190"/>
      <c r="Z80" s="191"/>
      <c r="AA80" s="191"/>
      <c r="AB80" s="191"/>
      <c r="AC80" s="192"/>
    </row>
    <row r="81" spans="1:29" ht="19.5" customHeight="1">
      <c r="A81" s="63"/>
      <c r="B81" s="20">
        <f t="shared" si="24"/>
        <v>50</v>
      </c>
      <c r="D81" s="28" t="s">
        <v>87</v>
      </c>
      <c r="E81" s="29" t="s">
        <v>88</v>
      </c>
      <c r="F81" s="29" t="str">
        <f t="shared" si="25"/>
        <v>NOMINAL</v>
      </c>
      <c r="G81" s="135">
        <f t="shared" si="22"/>
        <v>0</v>
      </c>
      <c r="H81" s="135">
        <f t="shared" si="22"/>
        <v>0</v>
      </c>
      <c r="I81" s="135">
        <f t="shared" si="22"/>
        <v>0</v>
      </c>
      <c r="J81" s="135">
        <v>0</v>
      </c>
      <c r="K81" s="135">
        <v>0</v>
      </c>
      <c r="L81" s="86"/>
      <c r="M81" s="135">
        <v>0</v>
      </c>
      <c r="N81" s="135">
        <v>0</v>
      </c>
      <c r="O81" s="135">
        <v>0</v>
      </c>
      <c r="P81" s="135">
        <v>0</v>
      </c>
      <c r="Q81" s="135">
        <v>0</v>
      </c>
      <c r="R81" s="86"/>
      <c r="S81" s="135">
        <f t="shared" si="23"/>
        <v>0</v>
      </c>
      <c r="T81" s="135">
        <f t="shared" si="23"/>
        <v>0</v>
      </c>
      <c r="U81" s="135">
        <f t="shared" si="23"/>
        <v>0</v>
      </c>
      <c r="V81" s="135">
        <f t="shared" si="23"/>
        <v>0</v>
      </c>
      <c r="W81" s="135">
        <f t="shared" si="23"/>
        <v>0</v>
      </c>
      <c r="Y81" s="190"/>
      <c r="Z81" s="191"/>
      <c r="AA81" s="191"/>
      <c r="AB81" s="191"/>
      <c r="AC81" s="192"/>
    </row>
    <row r="82" spans="1:29" ht="19.5" customHeight="1">
      <c r="A82" s="136"/>
      <c r="B82" s="20">
        <f t="shared" si="24"/>
        <v>51</v>
      </c>
      <c r="D82" s="28" t="s">
        <v>89</v>
      </c>
      <c r="E82" s="29" t="s">
        <v>90</v>
      </c>
      <c r="F82" s="29" t="str">
        <f t="shared" si="25"/>
        <v>NOMINAL</v>
      </c>
      <c r="G82" s="135">
        <f t="shared" si="22"/>
        <v>0</v>
      </c>
      <c r="H82" s="135">
        <f t="shared" si="22"/>
        <v>0</v>
      </c>
      <c r="I82" s="135">
        <f t="shared" si="22"/>
        <v>0</v>
      </c>
      <c r="J82" s="135">
        <v>0</v>
      </c>
      <c r="K82" s="135">
        <v>0</v>
      </c>
      <c r="L82" s="86"/>
      <c r="M82" s="135">
        <v>0</v>
      </c>
      <c r="N82" s="135">
        <v>0</v>
      </c>
      <c r="O82" s="135">
        <v>0</v>
      </c>
      <c r="P82" s="135">
        <v>0</v>
      </c>
      <c r="Q82" s="135">
        <v>0</v>
      </c>
      <c r="R82" s="86"/>
      <c r="S82" s="135">
        <f t="shared" si="23"/>
        <v>0</v>
      </c>
      <c r="T82" s="135">
        <f t="shared" si="23"/>
        <v>0</v>
      </c>
      <c r="U82" s="135">
        <f t="shared" si="23"/>
        <v>0</v>
      </c>
      <c r="V82" s="135">
        <f t="shared" si="23"/>
        <v>0</v>
      </c>
      <c r="W82" s="135">
        <f t="shared" si="23"/>
        <v>0</v>
      </c>
      <c r="Y82" s="190"/>
      <c r="Z82" s="191"/>
      <c r="AA82" s="191"/>
      <c r="AB82" s="191"/>
      <c r="AC82" s="192"/>
    </row>
    <row r="83" spans="1:29" ht="19.5" customHeight="1">
      <c r="A83" s="136"/>
      <c r="B83" s="20">
        <f t="shared" si="24"/>
        <v>52</v>
      </c>
      <c r="D83" s="28" t="s">
        <v>91</v>
      </c>
      <c r="E83" s="29" t="s">
        <v>92</v>
      </c>
      <c r="F83" s="29" t="str">
        <f t="shared" si="25"/>
        <v>NOMINAL</v>
      </c>
      <c r="G83" s="135">
        <f t="shared" si="22"/>
        <v>0</v>
      </c>
      <c r="H83" s="135">
        <f t="shared" si="22"/>
        <v>0</v>
      </c>
      <c r="I83" s="135">
        <f t="shared" si="22"/>
        <v>0</v>
      </c>
      <c r="J83" s="135">
        <v>0</v>
      </c>
      <c r="K83" s="135">
        <v>0</v>
      </c>
      <c r="L83" s="86"/>
      <c r="M83" s="135">
        <v>0</v>
      </c>
      <c r="N83" s="135">
        <v>0</v>
      </c>
      <c r="O83" s="135">
        <v>0</v>
      </c>
      <c r="P83" s="135">
        <v>0</v>
      </c>
      <c r="Q83" s="135">
        <v>0</v>
      </c>
      <c r="R83" s="86"/>
      <c r="S83" s="135">
        <f t="shared" si="23"/>
        <v>0</v>
      </c>
      <c r="T83" s="135">
        <f t="shared" si="23"/>
        <v>0</v>
      </c>
      <c r="U83" s="135">
        <f t="shared" si="23"/>
        <v>0</v>
      </c>
      <c r="V83" s="135">
        <f t="shared" si="23"/>
        <v>0</v>
      </c>
      <c r="W83" s="135">
        <f t="shared" si="23"/>
        <v>0</v>
      </c>
      <c r="Y83" s="190"/>
      <c r="Z83" s="191"/>
      <c r="AA83" s="191"/>
      <c r="AB83" s="191"/>
      <c r="AC83" s="192"/>
    </row>
    <row r="84" spans="1:29" ht="19.5" customHeight="1">
      <c r="A84" s="136"/>
      <c r="B84" s="20">
        <f t="shared" si="24"/>
        <v>53</v>
      </c>
      <c r="D84" s="137" t="s">
        <v>93</v>
      </c>
      <c r="E84" s="112" t="s">
        <v>94</v>
      </c>
      <c r="F84" s="112" t="str">
        <f t="shared" si="25"/>
        <v>NOMINAL</v>
      </c>
      <c r="G84" s="138">
        <f t="shared" si="22"/>
        <v>0.24312931247731812</v>
      </c>
      <c r="H84" s="138">
        <v>0</v>
      </c>
      <c r="I84" s="138">
        <v>0</v>
      </c>
      <c r="J84" s="138">
        <v>0</v>
      </c>
      <c r="K84" s="138">
        <v>0</v>
      </c>
      <c r="L84" s="86"/>
      <c r="M84" s="138">
        <v>0.24312931247731812</v>
      </c>
      <c r="N84" s="138">
        <v>0</v>
      </c>
      <c r="O84" s="138">
        <v>0</v>
      </c>
      <c r="P84" s="138">
        <v>0</v>
      </c>
      <c r="Q84" s="138">
        <v>0</v>
      </c>
      <c r="R84" s="86"/>
      <c r="S84" s="138">
        <f t="shared" si="23"/>
        <v>0</v>
      </c>
      <c r="T84" s="138">
        <f t="shared" si="23"/>
        <v>0</v>
      </c>
      <c r="U84" s="138">
        <f t="shared" si="23"/>
        <v>0</v>
      </c>
      <c r="V84" s="138">
        <f t="shared" si="23"/>
        <v>0</v>
      </c>
      <c r="W84" s="138">
        <f t="shared" si="23"/>
        <v>0</v>
      </c>
      <c r="Y84" s="190"/>
      <c r="Z84" s="191"/>
      <c r="AA84" s="191"/>
      <c r="AB84" s="191"/>
      <c r="AC84" s="192"/>
    </row>
    <row r="85" spans="1:29" ht="19.5" customHeight="1">
      <c r="A85" s="136"/>
      <c r="B85" s="20">
        <f t="shared" si="24"/>
        <v>54</v>
      </c>
      <c r="D85" s="28" t="s">
        <v>95</v>
      </c>
      <c r="E85" s="29" t="s">
        <v>58</v>
      </c>
      <c r="F85" s="29" t="str">
        <f t="shared" si="25"/>
        <v>NOMINAL</v>
      </c>
      <c r="G85" s="135">
        <f t="shared" si="22"/>
        <v>29.032128305466451</v>
      </c>
      <c r="H85" s="135">
        <f t="shared" si="22"/>
        <v>31.947480653200554</v>
      </c>
      <c r="I85" s="135">
        <f t="shared" si="22"/>
        <v>30.649044133070142</v>
      </c>
      <c r="J85" s="135">
        <v>27.043365846117002</v>
      </c>
      <c r="K85" s="135">
        <v>35.693020666212</v>
      </c>
      <c r="L85" s="86"/>
      <c r="M85" s="135">
        <v>29.032128305466451</v>
      </c>
      <c r="N85" s="135">
        <v>31.947480653200554</v>
      </c>
      <c r="O85" s="135">
        <v>30.649044133070142</v>
      </c>
      <c r="P85" s="135">
        <v>27.043365846117002</v>
      </c>
      <c r="Q85" s="135">
        <v>35.693020666212</v>
      </c>
      <c r="R85" s="86"/>
      <c r="S85" s="135">
        <f t="shared" si="23"/>
        <v>0</v>
      </c>
      <c r="T85" s="135">
        <f t="shared" si="23"/>
        <v>0</v>
      </c>
      <c r="U85" s="135">
        <f t="shared" si="23"/>
        <v>0</v>
      </c>
      <c r="V85" s="135">
        <f t="shared" si="23"/>
        <v>0</v>
      </c>
      <c r="W85" s="135">
        <f t="shared" si="23"/>
        <v>0</v>
      </c>
      <c r="Y85" s="190"/>
      <c r="Z85" s="191"/>
      <c r="AA85" s="191"/>
      <c r="AB85" s="191"/>
      <c r="AC85" s="192"/>
    </row>
    <row r="86" spans="1:29" ht="19.5" customHeight="1">
      <c r="A86" s="63"/>
      <c r="B86" s="20">
        <f t="shared" si="24"/>
        <v>55</v>
      </c>
      <c r="D86" s="28" t="s">
        <v>96</v>
      </c>
      <c r="E86" s="29" t="s">
        <v>97</v>
      </c>
      <c r="F86" s="29" t="str">
        <f t="shared" si="25"/>
        <v>NOMINAL</v>
      </c>
      <c r="G86" s="135">
        <f t="shared" si="22"/>
        <v>2.5513233425825987</v>
      </c>
      <c r="H86" s="135">
        <f t="shared" si="22"/>
        <v>2.8633035656222821</v>
      </c>
      <c r="I86" s="135">
        <f t="shared" si="22"/>
        <v>2.2779977507406786</v>
      </c>
      <c r="J86" s="135">
        <v>2.7060724624514383</v>
      </c>
      <c r="K86" s="135">
        <v>2.8828801668543376</v>
      </c>
      <c r="L86" s="86"/>
      <c r="M86" s="135">
        <v>2.5513233425825987</v>
      </c>
      <c r="N86" s="135">
        <v>2.8633035656222821</v>
      </c>
      <c r="O86" s="135">
        <v>2.2779977507406786</v>
      </c>
      <c r="P86" s="135">
        <v>2.7060724624514383</v>
      </c>
      <c r="Q86" s="135">
        <v>2.8828801668543376</v>
      </c>
      <c r="R86" s="86"/>
      <c r="S86" s="135">
        <f t="shared" si="23"/>
        <v>0</v>
      </c>
      <c r="T86" s="135">
        <f t="shared" si="23"/>
        <v>0</v>
      </c>
      <c r="U86" s="135">
        <f t="shared" si="23"/>
        <v>0</v>
      </c>
      <c r="V86" s="135">
        <f t="shared" si="23"/>
        <v>0</v>
      </c>
      <c r="W86" s="135">
        <f t="shared" si="23"/>
        <v>0</v>
      </c>
      <c r="Y86" s="190"/>
      <c r="Z86" s="191"/>
      <c r="AA86" s="191"/>
      <c r="AB86" s="191"/>
      <c r="AC86" s="192"/>
    </row>
    <row r="87" spans="1:29" ht="19.5" customHeight="1">
      <c r="A87" s="136"/>
      <c r="B87" s="20">
        <f t="shared" si="24"/>
        <v>56</v>
      </c>
      <c r="D87" s="28" t="s">
        <v>98</v>
      </c>
      <c r="E87" s="29" t="s">
        <v>99</v>
      </c>
      <c r="F87" s="29" t="str">
        <f t="shared" si="25"/>
        <v>NOMINAL</v>
      </c>
      <c r="G87" s="135">
        <f t="shared" si="22"/>
        <v>0</v>
      </c>
      <c r="H87" s="135">
        <f t="shared" si="22"/>
        <v>73.583356428564144</v>
      </c>
      <c r="I87" s="135">
        <f t="shared" si="22"/>
        <v>20.033593316336422</v>
      </c>
      <c r="J87" s="135">
        <v>0.64649926499777788</v>
      </c>
      <c r="K87" s="135">
        <v>0</v>
      </c>
      <c r="L87" s="86"/>
      <c r="M87" s="135">
        <v>0</v>
      </c>
      <c r="N87" s="135">
        <v>73.583356428564144</v>
      </c>
      <c r="O87" s="135">
        <v>20.033593316336422</v>
      </c>
      <c r="P87" s="135">
        <v>0.64649926499777788</v>
      </c>
      <c r="Q87" s="135">
        <v>0</v>
      </c>
      <c r="R87" s="86"/>
      <c r="S87" s="135">
        <f t="shared" si="23"/>
        <v>0</v>
      </c>
      <c r="T87" s="135">
        <f t="shared" si="23"/>
        <v>0</v>
      </c>
      <c r="U87" s="135">
        <f t="shared" si="23"/>
        <v>0</v>
      </c>
      <c r="V87" s="135">
        <f t="shared" si="23"/>
        <v>0</v>
      </c>
      <c r="W87" s="135">
        <f t="shared" si="23"/>
        <v>0</v>
      </c>
      <c r="Y87" s="190"/>
      <c r="Z87" s="191"/>
      <c r="AA87" s="191"/>
      <c r="AB87" s="191"/>
      <c r="AC87" s="192"/>
    </row>
    <row r="88" spans="1:29" ht="19.5" customHeight="1">
      <c r="A88" s="136"/>
      <c r="B88" s="20">
        <f t="shared" si="24"/>
        <v>57</v>
      </c>
      <c r="D88" s="28" t="s">
        <v>100</v>
      </c>
      <c r="E88" s="29" t="s">
        <v>101</v>
      </c>
      <c r="F88" s="29" t="str">
        <f t="shared" si="25"/>
        <v>NOMINAL</v>
      </c>
      <c r="G88" s="135">
        <f t="shared" si="22"/>
        <v>0</v>
      </c>
      <c r="H88" s="135">
        <f t="shared" si="22"/>
        <v>0</v>
      </c>
      <c r="I88" s="135">
        <f t="shared" si="22"/>
        <v>0</v>
      </c>
      <c r="J88" s="135">
        <v>0</v>
      </c>
      <c r="K88" s="135">
        <v>0</v>
      </c>
      <c r="L88" s="86"/>
      <c r="M88" s="135">
        <v>0</v>
      </c>
      <c r="N88" s="135">
        <v>0</v>
      </c>
      <c r="O88" s="135">
        <v>0</v>
      </c>
      <c r="P88" s="135">
        <v>0</v>
      </c>
      <c r="Q88" s="135">
        <v>0</v>
      </c>
      <c r="R88" s="86"/>
      <c r="S88" s="135">
        <f t="shared" si="23"/>
        <v>0</v>
      </c>
      <c r="T88" s="135">
        <f t="shared" si="23"/>
        <v>0</v>
      </c>
      <c r="U88" s="135">
        <f t="shared" si="23"/>
        <v>0</v>
      </c>
      <c r="V88" s="135">
        <f t="shared" si="23"/>
        <v>0</v>
      </c>
      <c r="W88" s="135">
        <f t="shared" si="23"/>
        <v>0</v>
      </c>
      <c r="Y88" s="190"/>
      <c r="Z88" s="191"/>
      <c r="AA88" s="191"/>
      <c r="AB88" s="191"/>
      <c r="AC88" s="192"/>
    </row>
    <row r="89" spans="1:29" ht="25.5" customHeight="1">
      <c r="A89" s="115"/>
      <c r="B89" s="20">
        <f t="shared" si="24"/>
        <v>58</v>
      </c>
      <c r="C89" s="116"/>
      <c r="D89" s="117" t="s">
        <v>163</v>
      </c>
      <c r="E89" s="139" t="s">
        <v>103</v>
      </c>
      <c r="F89" s="98" t="str">
        <f>F88</f>
        <v>NOMINAL</v>
      </c>
      <c r="G89" s="119">
        <f t="shared" si="22"/>
        <v>82.833322731067085</v>
      </c>
      <c r="H89" s="119">
        <f t="shared" si="22"/>
        <v>177.04416113420206</v>
      </c>
      <c r="I89" s="119">
        <f t="shared" si="22"/>
        <v>108.88525636625319</v>
      </c>
      <c r="J89" s="119">
        <f>SUM(J77:J88)</f>
        <v>73.570242038860783</v>
      </c>
      <c r="K89" s="119">
        <f>SUM(K77:K88)</f>
        <v>78.904052445727288</v>
      </c>
      <c r="L89" s="41"/>
      <c r="M89" s="119">
        <v>82.833322731067085</v>
      </c>
      <c r="N89" s="119">
        <v>177.04416113420206</v>
      </c>
      <c r="O89" s="119">
        <v>108.88525636625319</v>
      </c>
      <c r="P89" s="119">
        <v>73.570242038860783</v>
      </c>
      <c r="Q89" s="119">
        <v>78.904052445727288</v>
      </c>
      <c r="R89" s="41"/>
      <c r="S89" s="119">
        <f t="shared" si="23"/>
        <v>0</v>
      </c>
      <c r="T89" s="119">
        <f t="shared" si="23"/>
        <v>0</v>
      </c>
      <c r="U89" s="119">
        <f t="shared" si="23"/>
        <v>0</v>
      </c>
      <c r="V89" s="119">
        <f t="shared" si="23"/>
        <v>0</v>
      </c>
      <c r="W89" s="119">
        <f t="shared" si="23"/>
        <v>0</v>
      </c>
      <c r="Y89" s="190"/>
      <c r="Z89" s="191"/>
      <c r="AA89" s="191"/>
      <c r="AB89" s="191"/>
      <c r="AC89" s="192"/>
    </row>
    <row r="90" spans="1:29" s="85" customFormat="1" ht="19.5" customHeight="1">
      <c r="A90" s="4"/>
      <c r="B90" s="6"/>
      <c r="C90" s="7"/>
      <c r="D90" s="8"/>
      <c r="E90" s="4"/>
      <c r="F90" s="4"/>
      <c r="L90" s="86"/>
      <c r="R90" s="86"/>
      <c r="X90" s="5"/>
      <c r="Y90" s="140"/>
      <c r="Z90" s="140"/>
      <c r="AA90" s="140"/>
      <c r="AB90" s="140"/>
      <c r="AC90" s="140"/>
    </row>
    <row r="91" spans="1:29" ht="31.5" customHeight="1">
      <c r="A91" s="32"/>
      <c r="B91" s="32"/>
      <c r="C91" s="33"/>
      <c r="D91" s="186" t="s">
        <v>104</v>
      </c>
      <c r="E91" s="207"/>
      <c r="F91" s="131"/>
      <c r="G91" s="132"/>
      <c r="H91" s="133"/>
      <c r="I91" s="133"/>
      <c r="J91" s="133"/>
      <c r="K91" s="134"/>
      <c r="L91" s="86"/>
      <c r="M91" s="132"/>
      <c r="N91" s="133"/>
      <c r="O91" s="133"/>
      <c r="P91" s="133"/>
      <c r="Q91" s="134"/>
      <c r="R91" s="86"/>
      <c r="S91" s="132"/>
      <c r="T91" s="133"/>
      <c r="U91" s="133"/>
      <c r="V91" s="133"/>
      <c r="W91" s="134"/>
      <c r="Y91" s="85"/>
      <c r="Z91" s="85"/>
      <c r="AA91" s="85"/>
      <c r="AB91" s="85"/>
      <c r="AC91" s="85"/>
    </row>
    <row r="92" spans="1:29" ht="19.5" customHeight="1"/>
    <row r="93" spans="1:29" ht="19.5" customHeight="1">
      <c r="A93" s="72"/>
      <c r="B93" s="20">
        <f>B89+1</f>
        <v>59</v>
      </c>
      <c r="C93" s="73"/>
      <c r="D93" s="28" t="s">
        <v>105</v>
      </c>
      <c r="E93" s="75" t="s">
        <v>36</v>
      </c>
      <c r="F93" s="141"/>
      <c r="G93" s="142">
        <f t="shared" ref="G93:I96" si="26">M93</f>
        <v>1.0525261314284649</v>
      </c>
      <c r="H93" s="142">
        <f t="shared" si="26"/>
        <v>1.118876650760557</v>
      </c>
      <c r="I93" s="142">
        <f t="shared" si="26"/>
        <v>1.2411966917132644</v>
      </c>
      <c r="J93" s="142">
        <f>J24</f>
        <v>1.2919142050524253</v>
      </c>
      <c r="K93" s="142">
        <f>K24</f>
        <v>1.3140081991417569</v>
      </c>
      <c r="M93" s="142">
        <v>1.0525261314284649</v>
      </c>
      <c r="N93" s="142">
        <v>1.118876650760557</v>
      </c>
      <c r="O93" s="142">
        <v>1.2411966917132644</v>
      </c>
      <c r="P93" s="142">
        <v>1.2919142050524253</v>
      </c>
      <c r="Q93" s="142">
        <v>1.3140081991417569</v>
      </c>
      <c r="S93" s="142">
        <f t="shared" ref="S93:W96" si="27">G93-M93</f>
        <v>0</v>
      </c>
      <c r="T93" s="142">
        <f t="shared" si="27"/>
        <v>0</v>
      </c>
      <c r="U93" s="142">
        <f t="shared" si="27"/>
        <v>0</v>
      </c>
      <c r="V93" s="142">
        <f t="shared" si="27"/>
        <v>0</v>
      </c>
      <c r="W93" s="142">
        <f t="shared" si="27"/>
        <v>0</v>
      </c>
      <c r="Y93" s="190"/>
      <c r="Z93" s="191"/>
      <c r="AA93" s="191"/>
      <c r="AB93" s="191"/>
      <c r="AC93" s="192"/>
    </row>
    <row r="94" spans="1:29" ht="19.5" customHeight="1">
      <c r="A94" s="72"/>
      <c r="B94" s="20">
        <f>B93+1</f>
        <v>60</v>
      </c>
      <c r="C94" s="73"/>
      <c r="D94" s="28" t="s">
        <v>106</v>
      </c>
      <c r="E94" s="141"/>
      <c r="F94" s="141"/>
      <c r="G94" s="143">
        <f t="shared" si="26"/>
        <v>1.2633376478261574E-2</v>
      </c>
      <c r="H94" s="143">
        <f t="shared" si="26"/>
        <v>4.1433906219400907E-2</v>
      </c>
      <c r="I94" s="142">
        <f t="shared" si="26"/>
        <v>5.1977404294029306E-2</v>
      </c>
      <c r="J94" s="143">
        <v>3.0473960302030534E-2</v>
      </c>
      <c r="K94" s="143">
        <v>1.7101750257816128E-2</v>
      </c>
      <c r="M94" s="143">
        <v>1.2633376478261574E-2</v>
      </c>
      <c r="N94" s="143">
        <v>4.1433906219400907E-2</v>
      </c>
      <c r="O94" s="143">
        <v>5.1977404294029306E-2</v>
      </c>
      <c r="P94" s="143">
        <v>3.0473960302030534E-2</v>
      </c>
      <c r="Q94" s="143">
        <v>1.7101750257816128E-2</v>
      </c>
      <c r="S94" s="145">
        <f t="shared" si="27"/>
        <v>0</v>
      </c>
      <c r="T94" s="145">
        <f t="shared" si="27"/>
        <v>0</v>
      </c>
      <c r="U94" s="145">
        <f t="shared" si="27"/>
        <v>0</v>
      </c>
      <c r="V94" s="145">
        <f t="shared" si="27"/>
        <v>0</v>
      </c>
      <c r="W94" s="145">
        <f t="shared" si="27"/>
        <v>0</v>
      </c>
      <c r="Y94" s="190"/>
      <c r="Z94" s="191"/>
      <c r="AA94" s="191"/>
      <c r="AB94" s="191"/>
      <c r="AC94" s="192"/>
    </row>
    <row r="95" spans="1:29" ht="19.5" customHeight="1">
      <c r="A95" s="72"/>
      <c r="B95" s="20">
        <f>B94+1</f>
        <v>61</v>
      </c>
      <c r="C95" s="73"/>
      <c r="D95" s="28" t="s">
        <v>107</v>
      </c>
      <c r="E95" s="141"/>
      <c r="F95" s="141"/>
      <c r="G95" s="143">
        <f t="shared" si="26"/>
        <v>4.3123340303564239E-2</v>
      </c>
      <c r="H95" s="143">
        <f t="shared" si="26"/>
        <v>8.7741270075143651E-2</v>
      </c>
      <c r="I95" s="142">
        <f t="shared" si="26"/>
        <v>5.1977404294029306E-2</v>
      </c>
      <c r="J95" s="143">
        <f>J94</f>
        <v>3.0473960302030534E-2</v>
      </c>
      <c r="K95" s="143">
        <f>K94</f>
        <v>1.7101750257816128E-2</v>
      </c>
      <c r="M95" s="143">
        <v>4.3123340303564239E-2</v>
      </c>
      <c r="N95" s="143">
        <v>8.7741270075143651E-2</v>
      </c>
      <c r="O95" s="143">
        <v>5.1977404294029306E-2</v>
      </c>
      <c r="P95" s="143">
        <v>3.0473960302030534E-2</v>
      </c>
      <c r="Q95" s="143">
        <v>1.7101750257816128E-2</v>
      </c>
      <c r="S95" s="145">
        <f t="shared" si="27"/>
        <v>0</v>
      </c>
      <c r="T95" s="145">
        <f t="shared" si="27"/>
        <v>0</v>
      </c>
      <c r="U95" s="145">
        <f t="shared" si="27"/>
        <v>0</v>
      </c>
      <c r="V95" s="145">
        <f t="shared" si="27"/>
        <v>0</v>
      </c>
      <c r="W95" s="145">
        <f t="shared" si="27"/>
        <v>0</v>
      </c>
      <c r="Y95" s="190"/>
      <c r="Z95" s="191"/>
      <c r="AA95" s="191"/>
      <c r="AB95" s="191"/>
      <c r="AC95" s="192"/>
    </row>
    <row r="96" spans="1:29" ht="19.5" customHeight="1">
      <c r="A96" s="72"/>
      <c r="B96" s="20">
        <f>B95+1</f>
        <v>62</v>
      </c>
      <c r="C96" s="73"/>
      <c r="D96" s="28" t="s">
        <v>108</v>
      </c>
      <c r="E96" s="141"/>
      <c r="F96" s="141"/>
      <c r="G96" s="143">
        <f t="shared" si="26"/>
        <v>3.0489963825302665E-2</v>
      </c>
      <c r="H96" s="143">
        <f t="shared" si="26"/>
        <v>8.7741270075143651E-2</v>
      </c>
      <c r="I96" s="142">
        <f t="shared" si="26"/>
        <v>5.1977404294029306E-2</v>
      </c>
      <c r="J96" s="143">
        <f>J95</f>
        <v>3.0473960302030534E-2</v>
      </c>
      <c r="K96" s="143">
        <f>K95</f>
        <v>1.7101750257816128E-2</v>
      </c>
      <c r="M96" s="143">
        <v>3.0489963825302665E-2</v>
      </c>
      <c r="N96" s="143">
        <v>8.7741270075143651E-2</v>
      </c>
      <c r="O96" s="143">
        <v>5.1977404294029306E-2</v>
      </c>
      <c r="P96" s="143">
        <v>3.0473960302030534E-2</v>
      </c>
      <c r="Q96" s="143">
        <v>1.7101750257816128E-2</v>
      </c>
      <c r="S96" s="145">
        <f t="shared" si="27"/>
        <v>0</v>
      </c>
      <c r="T96" s="145">
        <f t="shared" si="27"/>
        <v>0</v>
      </c>
      <c r="U96" s="145">
        <f t="shared" si="27"/>
        <v>0</v>
      </c>
      <c r="V96" s="145">
        <f t="shared" si="27"/>
        <v>0</v>
      </c>
      <c r="W96" s="145">
        <f t="shared" si="27"/>
        <v>0</v>
      </c>
      <c r="Y96" s="190"/>
      <c r="Z96" s="191"/>
      <c r="AA96" s="191"/>
      <c r="AB96" s="191"/>
      <c r="AC96" s="192"/>
    </row>
    <row r="97" spans="1:30" ht="19.5" customHeight="1">
      <c r="L97" s="4"/>
      <c r="M97" s="4"/>
      <c r="N97" s="4"/>
      <c r="O97" s="4"/>
      <c r="P97" s="4"/>
      <c r="Q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 spans="1:30" ht="31.5" customHeight="1">
      <c r="A98" s="32"/>
      <c r="B98" s="32"/>
      <c r="C98" s="33"/>
      <c r="D98" s="186" t="s">
        <v>109</v>
      </c>
      <c r="E98" s="207"/>
      <c r="F98" s="131"/>
      <c r="G98" s="132"/>
      <c r="H98" s="146"/>
      <c r="I98" s="146"/>
      <c r="J98" s="133"/>
      <c r="K98" s="134"/>
      <c r="L98" s="86"/>
      <c r="M98" s="132"/>
      <c r="N98" s="133"/>
      <c r="O98" s="133"/>
      <c r="P98" s="133"/>
      <c r="Q98" s="134"/>
      <c r="R98" s="86"/>
      <c r="S98" s="132"/>
      <c r="T98" s="133"/>
      <c r="U98" s="133"/>
      <c r="V98" s="133"/>
      <c r="W98" s="134"/>
    </row>
    <row r="100" spans="1:30" ht="20.25" customHeight="1">
      <c r="B100" s="20">
        <f>SUM(B96)+1</f>
        <v>63</v>
      </c>
      <c r="D100" s="147" t="s">
        <v>93</v>
      </c>
      <c r="E100" s="147"/>
      <c r="F100" s="148"/>
      <c r="G100" s="148"/>
      <c r="H100" s="148"/>
      <c r="I100" s="148"/>
      <c r="J100" s="148"/>
      <c r="K100" s="148"/>
      <c r="M100" s="148"/>
      <c r="N100" s="148"/>
      <c r="O100" s="148"/>
      <c r="P100" s="148"/>
      <c r="Q100" s="148"/>
      <c r="S100" s="148"/>
      <c r="T100" s="148"/>
      <c r="U100" s="148"/>
      <c r="V100" s="148"/>
      <c r="W100" s="148"/>
    </row>
    <row r="101" spans="1:30" ht="20.25" customHeight="1">
      <c r="B101" s="20">
        <f>SUM(B100)+1</f>
        <v>64</v>
      </c>
      <c r="D101" s="147" t="s">
        <v>110</v>
      </c>
      <c r="E101" s="147"/>
      <c r="F101" s="148"/>
      <c r="G101" s="148"/>
      <c r="H101" s="148"/>
      <c r="I101" s="148"/>
      <c r="J101" s="148"/>
      <c r="K101" s="148"/>
      <c r="M101" s="148"/>
      <c r="N101" s="148"/>
      <c r="O101" s="148"/>
      <c r="P101" s="148"/>
      <c r="Q101" s="148"/>
      <c r="S101" s="148"/>
      <c r="T101" s="148"/>
      <c r="U101" s="148"/>
      <c r="V101" s="148"/>
      <c r="W101" s="148"/>
    </row>
    <row r="102" spans="1:30" ht="20.25" customHeight="1">
      <c r="B102" s="20">
        <f>SUM(B101)+1</f>
        <v>65</v>
      </c>
      <c r="D102" s="147" t="s">
        <v>111</v>
      </c>
      <c r="E102" s="147"/>
      <c r="F102" s="148"/>
      <c r="G102" s="148"/>
      <c r="H102" s="148"/>
      <c r="I102" s="148"/>
      <c r="J102" s="148"/>
      <c r="K102" s="148"/>
      <c r="M102" s="148"/>
      <c r="N102" s="148"/>
      <c r="O102" s="148"/>
      <c r="P102" s="148"/>
      <c r="Q102" s="148"/>
      <c r="S102" s="148"/>
      <c r="T102" s="148"/>
      <c r="U102" s="148"/>
      <c r="V102" s="148"/>
      <c r="W102" s="148"/>
    </row>
    <row r="103" spans="1:30" ht="20.25" customHeight="1">
      <c r="B103" s="20">
        <f>SUM(B102)+1</f>
        <v>66</v>
      </c>
      <c r="D103" s="147" t="s">
        <v>112</v>
      </c>
      <c r="E103" s="147"/>
      <c r="F103" s="148"/>
      <c r="G103" s="148"/>
      <c r="H103" s="148"/>
      <c r="I103" s="148"/>
      <c r="J103" s="148"/>
      <c r="K103" s="148"/>
      <c r="M103" s="148"/>
      <c r="N103" s="148"/>
      <c r="O103" s="148"/>
      <c r="P103" s="148"/>
      <c r="Q103" s="148"/>
      <c r="S103" s="148"/>
      <c r="T103" s="148"/>
      <c r="U103" s="148"/>
      <c r="V103" s="148"/>
      <c r="W103" s="148"/>
    </row>
    <row r="104" spans="1:30" ht="20.25" customHeight="1"/>
    <row r="105" spans="1:30" ht="30" customHeight="1">
      <c r="D105" s="186" t="s">
        <v>113</v>
      </c>
      <c r="E105" s="207"/>
      <c r="F105" s="131"/>
      <c r="G105" s="149" t="s">
        <v>114</v>
      </c>
      <c r="H105" s="150" t="s">
        <v>114</v>
      </c>
      <c r="I105" s="150" t="s">
        <v>114</v>
      </c>
      <c r="J105" s="150" t="s">
        <v>115</v>
      </c>
      <c r="K105" s="151"/>
      <c r="L105" s="86"/>
      <c r="M105" s="149" t="s">
        <v>114</v>
      </c>
      <c r="N105" s="150" t="s">
        <v>114</v>
      </c>
      <c r="O105" s="150" t="s">
        <v>114</v>
      </c>
      <c r="P105" s="150" t="s">
        <v>115</v>
      </c>
      <c r="Q105" s="151"/>
      <c r="R105" s="86"/>
      <c r="S105" s="149" t="s">
        <v>114</v>
      </c>
      <c r="T105" s="150" t="s">
        <v>114</v>
      </c>
      <c r="U105" s="150" t="s">
        <v>115</v>
      </c>
      <c r="V105" s="150"/>
      <c r="W105" s="151"/>
      <c r="X105" s="152"/>
    </row>
    <row r="107" spans="1:30" ht="19.5" customHeight="1">
      <c r="D107" s="186" t="s">
        <v>116</v>
      </c>
      <c r="E107" s="207"/>
      <c r="F107" s="131"/>
      <c r="G107" s="132"/>
      <c r="H107" s="133"/>
      <c r="I107" s="133"/>
      <c r="J107" s="133"/>
      <c r="K107" s="134"/>
      <c r="L107" s="153"/>
      <c r="M107" s="132"/>
      <c r="N107" s="133"/>
      <c r="O107" s="133"/>
      <c r="P107" s="133"/>
      <c r="Q107" s="134"/>
      <c r="R107" s="153"/>
      <c r="S107" s="132"/>
      <c r="T107" s="133"/>
      <c r="U107" s="133"/>
      <c r="V107" s="133"/>
      <c r="W107" s="134"/>
    </row>
    <row r="109" spans="1:30" ht="19.5" customHeight="1">
      <c r="A109" s="72"/>
      <c r="B109" s="20">
        <f>SUM(B103)+1</f>
        <v>67</v>
      </c>
      <c r="C109" s="73"/>
      <c r="D109" s="117" t="s">
        <v>117</v>
      </c>
      <c r="E109" s="29" t="s">
        <v>118</v>
      </c>
      <c r="F109" s="29" t="s">
        <v>119</v>
      </c>
      <c r="G109" s="142">
        <f t="shared" ref="G109:I114" si="28">M109</f>
        <v>3.1199999999999999E-2</v>
      </c>
      <c r="H109" s="142">
        <f t="shared" si="28"/>
        <v>3.6999999999999998E-2</v>
      </c>
      <c r="I109" s="142">
        <f t="shared" si="28"/>
        <v>3.8899999999999997E-2</v>
      </c>
      <c r="J109" s="142">
        <v>4.2099999999999999E-2</v>
      </c>
      <c r="K109" s="144"/>
      <c r="M109" s="154">
        <v>3.1199999999999999E-2</v>
      </c>
      <c r="N109" s="154">
        <v>3.6999999999999998E-2</v>
      </c>
      <c r="O109" s="154">
        <v>3.8899999999999997E-2</v>
      </c>
      <c r="P109" s="142">
        <v>4.1200000000000001E-2</v>
      </c>
      <c r="Q109" s="142"/>
      <c r="S109" s="155"/>
      <c r="T109" s="155"/>
      <c r="U109" s="155"/>
      <c r="V109" s="156">
        <f t="shared" ref="V109:V114" si="29">IFERROR(J109-P109,"-")</f>
        <v>8.9999999999999802E-4</v>
      </c>
      <c r="W109" s="156"/>
      <c r="X109" s="157"/>
      <c r="Y109" s="193"/>
      <c r="Z109" s="194"/>
      <c r="AA109" s="194"/>
      <c r="AB109" s="194"/>
      <c r="AC109" s="195"/>
    </row>
    <row r="110" spans="1:30" ht="19.5" customHeight="1">
      <c r="A110" s="72"/>
      <c r="B110" s="20">
        <f t="shared" ref="B110:B119" si="30">SUM(B109)+1</f>
        <v>68</v>
      </c>
      <c r="C110" s="73"/>
      <c r="D110" s="28"/>
      <c r="E110" s="29" t="s">
        <v>120</v>
      </c>
      <c r="F110" s="29" t="s">
        <v>119</v>
      </c>
      <c r="G110" s="142">
        <f t="shared" si="28"/>
        <v>2.8000000000000001E-2</v>
      </c>
      <c r="H110" s="142">
        <f t="shared" si="28"/>
        <v>3.32E-2</v>
      </c>
      <c r="I110" s="142">
        <f t="shared" si="28"/>
        <v>3.49E-2</v>
      </c>
      <c r="J110" s="142">
        <v>3.7699999999999997E-2</v>
      </c>
      <c r="K110" s="144"/>
      <c r="M110" s="154">
        <v>2.8000000000000001E-2</v>
      </c>
      <c r="N110" s="154">
        <v>3.32E-2</v>
      </c>
      <c r="O110" s="154">
        <v>3.49E-2</v>
      </c>
      <c r="P110" s="142">
        <v>3.6999999999999998E-2</v>
      </c>
      <c r="Q110" s="142"/>
      <c r="S110" s="155"/>
      <c r="T110" s="155"/>
      <c r="U110" s="155"/>
      <c r="V110" s="156">
        <f t="shared" si="29"/>
        <v>6.9999999999999923E-4</v>
      </c>
      <c r="W110" s="156"/>
      <c r="X110" s="157"/>
      <c r="Y110" s="212"/>
      <c r="Z110" s="213"/>
      <c r="AA110" s="213"/>
      <c r="AB110" s="213"/>
      <c r="AC110" s="214"/>
    </row>
    <row r="111" spans="1:30" ht="19.5" customHeight="1">
      <c r="A111" s="72"/>
      <c r="B111" s="20">
        <f t="shared" si="30"/>
        <v>69</v>
      </c>
      <c r="C111" s="73"/>
      <c r="D111" s="28"/>
      <c r="E111" s="29" t="s">
        <v>121</v>
      </c>
      <c r="F111" s="29" t="s">
        <v>122</v>
      </c>
      <c r="G111" s="142" t="str">
        <f t="shared" si="28"/>
        <v>0.3764 x</v>
      </c>
      <c r="H111" s="142" t="str">
        <f t="shared" si="28"/>
        <v>0.4469 x</v>
      </c>
      <c r="I111" s="142" t="str">
        <f t="shared" si="28"/>
        <v>0.4704 x</v>
      </c>
      <c r="J111" s="142" t="s">
        <v>223</v>
      </c>
      <c r="K111" s="144"/>
      <c r="M111" s="154" t="s">
        <v>196</v>
      </c>
      <c r="N111" s="154" t="s">
        <v>197</v>
      </c>
      <c r="O111" s="154" t="s">
        <v>198</v>
      </c>
      <c r="P111" s="143" t="s">
        <v>199</v>
      </c>
      <c r="Q111" s="143"/>
      <c r="S111" s="155"/>
      <c r="T111" s="155"/>
      <c r="U111" s="155"/>
      <c r="V111" s="156" t="str">
        <f t="shared" si="29"/>
        <v>-</v>
      </c>
      <c r="W111" s="156"/>
      <c r="X111" s="157"/>
      <c r="Y111" s="212"/>
      <c r="Z111" s="213"/>
      <c r="AA111" s="213"/>
      <c r="AB111" s="213"/>
      <c r="AC111" s="214"/>
    </row>
    <row r="112" spans="1:30" ht="19.5" customHeight="1">
      <c r="A112" s="72"/>
      <c r="B112" s="20">
        <f t="shared" si="30"/>
        <v>70</v>
      </c>
      <c r="C112" s="73"/>
      <c r="D112" s="28"/>
      <c r="E112" s="29"/>
      <c r="F112" s="29" t="s">
        <v>127</v>
      </c>
      <c r="G112" s="142" t="str">
        <f t="shared" si="28"/>
        <v>SOQ ^ -0.2911</v>
      </c>
      <c r="H112" s="143" t="str">
        <f t="shared" si="28"/>
        <v>SOQ ^ -0.2911</v>
      </c>
      <c r="I112" s="143" t="str">
        <f t="shared" si="28"/>
        <v>SOQ ^ -0.2911</v>
      </c>
      <c r="J112" s="143" t="s">
        <v>200</v>
      </c>
      <c r="K112" s="144"/>
      <c r="M112" s="154" t="s">
        <v>200</v>
      </c>
      <c r="N112" s="154" t="s">
        <v>200</v>
      </c>
      <c r="O112" s="154" t="s">
        <v>200</v>
      </c>
      <c r="P112" s="143" t="s">
        <v>200</v>
      </c>
      <c r="Q112" s="143"/>
      <c r="S112" s="155"/>
      <c r="T112" s="155"/>
      <c r="U112" s="155"/>
      <c r="V112" s="156" t="str">
        <f t="shared" si="29"/>
        <v>-</v>
      </c>
      <c r="W112" s="156"/>
      <c r="X112" s="157"/>
      <c r="Y112" s="212"/>
      <c r="Z112" s="213"/>
      <c r="AA112" s="213"/>
      <c r="AB112" s="213"/>
      <c r="AC112" s="214"/>
    </row>
    <row r="113" spans="1:29" ht="19.5" customHeight="1">
      <c r="A113" s="72"/>
      <c r="B113" s="20">
        <f>SUM(B111)+1</f>
        <v>70</v>
      </c>
      <c r="C113" s="73"/>
      <c r="D113" s="28"/>
      <c r="E113" s="158"/>
      <c r="F113" s="159" t="s">
        <v>129</v>
      </c>
      <c r="G113" s="142">
        <f t="shared" si="28"/>
        <v>2.7000000000000001E-3</v>
      </c>
      <c r="H113" s="142">
        <f t="shared" si="28"/>
        <v>3.2000000000000002E-3</v>
      </c>
      <c r="I113" s="142">
        <f t="shared" si="28"/>
        <v>3.3999999999999998E-3</v>
      </c>
      <c r="J113" s="142">
        <v>3.7000000000000002E-3</v>
      </c>
      <c r="K113" s="144"/>
      <c r="M113" s="154">
        <v>2.7000000000000001E-3</v>
      </c>
      <c r="N113" s="154">
        <v>3.2000000000000002E-3</v>
      </c>
      <c r="O113" s="154">
        <v>3.3999999999999998E-3</v>
      </c>
      <c r="P113" s="142">
        <v>3.5999999999999999E-3</v>
      </c>
      <c r="Q113" s="143"/>
      <c r="S113" s="155"/>
      <c r="T113" s="155"/>
      <c r="U113" s="155"/>
      <c r="V113" s="156">
        <f t="shared" si="29"/>
        <v>1.0000000000000026E-4</v>
      </c>
      <c r="W113" s="156"/>
      <c r="X113" s="157"/>
      <c r="Y113" s="212"/>
      <c r="Z113" s="213"/>
      <c r="AA113" s="213"/>
      <c r="AB113" s="213"/>
      <c r="AC113" s="214"/>
    </row>
    <row r="114" spans="1:29" ht="19.5" customHeight="1">
      <c r="A114" s="72"/>
      <c r="B114" s="20">
        <f>SUM(B112)+1</f>
        <v>71</v>
      </c>
      <c r="C114" s="73"/>
      <c r="D114" s="28"/>
      <c r="E114" s="158"/>
      <c r="F114" s="159" t="s">
        <v>210</v>
      </c>
      <c r="G114" s="160">
        <f t="shared" si="28"/>
        <v>23235316</v>
      </c>
      <c r="H114" s="160">
        <f t="shared" si="28"/>
        <v>23378103</v>
      </c>
      <c r="I114" s="160">
        <f t="shared" si="28"/>
        <v>22637112</v>
      </c>
      <c r="J114" s="160">
        <v>22123899</v>
      </c>
      <c r="K114" s="144"/>
      <c r="M114" s="161">
        <v>23235316</v>
      </c>
      <c r="N114" s="161">
        <v>23378103</v>
      </c>
      <c r="O114" s="161">
        <v>22637112</v>
      </c>
      <c r="P114" s="160">
        <v>22704226</v>
      </c>
      <c r="Q114" s="143"/>
      <c r="S114" s="155"/>
      <c r="T114" s="155"/>
      <c r="U114" s="155"/>
      <c r="V114" s="162">
        <f t="shared" si="29"/>
        <v>-580327</v>
      </c>
      <c r="W114" s="156"/>
      <c r="X114" s="157"/>
      <c r="Y114" s="196"/>
      <c r="Z114" s="197"/>
      <c r="AA114" s="197"/>
      <c r="AB114" s="197"/>
      <c r="AC114" s="198"/>
    </row>
    <row r="115" spans="1:29">
      <c r="B115" s="47"/>
      <c r="K115" s="163"/>
      <c r="M115" s="4"/>
      <c r="N115" s="4"/>
      <c r="O115" s="4"/>
      <c r="S115" s="164"/>
      <c r="T115" s="164"/>
      <c r="U115" s="164"/>
      <c r="V115" s="164"/>
      <c r="W115" s="164"/>
      <c r="X115" s="157"/>
    </row>
    <row r="116" spans="1:29" ht="19.5" customHeight="1">
      <c r="A116" s="72"/>
      <c r="B116" s="20">
        <f>SUM(B114)+1</f>
        <v>72</v>
      </c>
      <c r="C116" s="73"/>
      <c r="D116" s="117" t="s">
        <v>130</v>
      </c>
      <c r="E116" s="29" t="s">
        <v>118</v>
      </c>
      <c r="F116" s="29" t="s">
        <v>131</v>
      </c>
      <c r="G116" s="142">
        <f t="shared" ref="G116:I121" si="31">M116</f>
        <v>0.1792</v>
      </c>
      <c r="H116" s="142">
        <f t="shared" si="31"/>
        <v>0.21360000000000001</v>
      </c>
      <c r="I116" s="142">
        <f t="shared" si="31"/>
        <v>0.22339999999999999</v>
      </c>
      <c r="J116" s="142">
        <v>0.2424</v>
      </c>
      <c r="K116" s="144"/>
      <c r="M116" s="154">
        <v>0.1792</v>
      </c>
      <c r="N116" s="154">
        <v>0.21360000000000001</v>
      </c>
      <c r="O116" s="154">
        <v>0.22339999999999999</v>
      </c>
      <c r="P116" s="142">
        <v>0.2366</v>
      </c>
      <c r="Q116" s="142"/>
      <c r="S116" s="155"/>
      <c r="T116" s="155"/>
      <c r="U116" s="155"/>
      <c r="V116" s="156">
        <f t="shared" ref="V116:V121" si="32">IFERROR(J116-P116,"-")</f>
        <v>5.7999999999999996E-3</v>
      </c>
      <c r="W116" s="156"/>
      <c r="X116" s="157"/>
      <c r="Y116" s="193"/>
      <c r="Z116" s="194"/>
      <c r="AA116" s="194"/>
      <c r="AB116" s="194"/>
      <c r="AC116" s="195"/>
    </row>
    <row r="117" spans="1:29" ht="19.5" customHeight="1">
      <c r="A117" s="72"/>
      <c r="B117" s="20">
        <f t="shared" si="30"/>
        <v>73</v>
      </c>
      <c r="C117" s="73"/>
      <c r="D117" s="28"/>
      <c r="E117" s="29" t="s">
        <v>120</v>
      </c>
      <c r="F117" s="29" t="s">
        <v>131</v>
      </c>
      <c r="G117" s="142">
        <f t="shared" si="31"/>
        <v>0.16159999999999999</v>
      </c>
      <c r="H117" s="142">
        <f t="shared" si="31"/>
        <v>0.19270000000000001</v>
      </c>
      <c r="I117" s="142">
        <f t="shared" si="31"/>
        <v>0.2016</v>
      </c>
      <c r="J117" s="142">
        <v>0.21870000000000001</v>
      </c>
      <c r="K117" s="144"/>
      <c r="M117" s="154">
        <v>0.16159999999999999</v>
      </c>
      <c r="N117" s="154">
        <v>0.19270000000000001</v>
      </c>
      <c r="O117" s="154">
        <v>0.2016</v>
      </c>
      <c r="P117" s="142">
        <v>0.2135</v>
      </c>
      <c r="Q117" s="143"/>
      <c r="S117" s="155"/>
      <c r="T117" s="155"/>
      <c r="U117" s="155"/>
      <c r="V117" s="156">
        <f t="shared" si="32"/>
        <v>5.2000000000000102E-3</v>
      </c>
      <c r="W117" s="156"/>
      <c r="X117" s="157"/>
      <c r="Y117" s="212"/>
      <c r="Z117" s="213"/>
      <c r="AA117" s="213"/>
      <c r="AB117" s="213"/>
      <c r="AC117" s="214"/>
    </row>
    <row r="118" spans="1:29" ht="19.5" customHeight="1">
      <c r="A118" s="72"/>
      <c r="B118" s="20">
        <f t="shared" si="30"/>
        <v>74</v>
      </c>
      <c r="C118" s="73"/>
      <c r="D118" s="28"/>
      <c r="E118" s="29" t="s">
        <v>121</v>
      </c>
      <c r="F118" s="29" t="s">
        <v>122</v>
      </c>
      <c r="G118" s="142" t="str">
        <f t="shared" si="31"/>
        <v>1.9803 x</v>
      </c>
      <c r="H118" s="142" t="str">
        <f t="shared" si="31"/>
        <v>2.3608 x</v>
      </c>
      <c r="I118" s="142" t="str">
        <f t="shared" si="31"/>
        <v>2.4694 x</v>
      </c>
      <c r="J118" s="142" t="s">
        <v>224</v>
      </c>
      <c r="K118" s="144"/>
      <c r="M118" s="154" t="s">
        <v>201</v>
      </c>
      <c r="N118" s="154" t="s">
        <v>202</v>
      </c>
      <c r="O118" s="154" t="s">
        <v>203</v>
      </c>
      <c r="P118" s="143" t="s">
        <v>204</v>
      </c>
      <c r="Q118" s="143"/>
      <c r="S118" s="155"/>
      <c r="T118" s="155"/>
      <c r="U118" s="155"/>
      <c r="V118" s="156" t="str">
        <f t="shared" si="32"/>
        <v>-</v>
      </c>
      <c r="W118" s="156"/>
      <c r="X118" s="157"/>
      <c r="Y118" s="212"/>
      <c r="Z118" s="213"/>
      <c r="AA118" s="213"/>
      <c r="AB118" s="213"/>
      <c r="AC118" s="214"/>
    </row>
    <row r="119" spans="1:29" ht="19.5" customHeight="1">
      <c r="A119" s="72"/>
      <c r="B119" s="20">
        <f t="shared" si="30"/>
        <v>75</v>
      </c>
      <c r="C119" s="73"/>
      <c r="D119" s="28"/>
      <c r="E119" s="29"/>
      <c r="F119" s="29" t="s">
        <v>127</v>
      </c>
      <c r="G119" s="142" t="str">
        <f t="shared" si="31"/>
        <v>SOQ ^ -0.2817</v>
      </c>
      <c r="H119" s="142" t="str">
        <f t="shared" si="31"/>
        <v>SOQ ^ -0.2817</v>
      </c>
      <c r="I119" s="142" t="str">
        <f t="shared" si="31"/>
        <v>SOQ ^ -0.2817</v>
      </c>
      <c r="J119" s="142" t="s">
        <v>205</v>
      </c>
      <c r="K119" s="144"/>
      <c r="M119" s="154" t="s">
        <v>205</v>
      </c>
      <c r="N119" s="154" t="s">
        <v>205</v>
      </c>
      <c r="O119" s="154" t="s">
        <v>205</v>
      </c>
      <c r="P119" s="143" t="s">
        <v>205</v>
      </c>
      <c r="Q119" s="143"/>
      <c r="S119" s="155"/>
      <c r="T119" s="155"/>
      <c r="U119" s="155"/>
      <c r="V119" s="156" t="str">
        <f t="shared" si="32"/>
        <v>-</v>
      </c>
      <c r="W119" s="156"/>
      <c r="X119" s="157"/>
      <c r="Y119" s="212"/>
      <c r="Z119" s="213"/>
      <c r="AA119" s="213"/>
      <c r="AB119" s="213"/>
      <c r="AC119" s="214"/>
    </row>
    <row r="120" spans="1:29" ht="19.5" customHeight="1">
      <c r="A120" s="72"/>
      <c r="B120" s="20">
        <f>SUM(B118)+1</f>
        <v>75</v>
      </c>
      <c r="C120" s="73"/>
      <c r="D120" s="28"/>
      <c r="E120" s="158"/>
      <c r="F120" s="159" t="s">
        <v>129</v>
      </c>
      <c r="G120" s="142">
        <f t="shared" si="31"/>
        <v>1.7600000000000001E-2</v>
      </c>
      <c r="H120" s="142">
        <f t="shared" si="31"/>
        <v>2.1000000000000001E-2</v>
      </c>
      <c r="I120" s="142">
        <f t="shared" si="31"/>
        <v>2.1999999999999999E-2</v>
      </c>
      <c r="J120" s="142">
        <v>2.3900000000000001E-2</v>
      </c>
      <c r="K120" s="144"/>
      <c r="M120" s="154">
        <v>1.7600000000000001E-2</v>
      </c>
      <c r="N120" s="154">
        <v>2.1000000000000001E-2</v>
      </c>
      <c r="O120" s="154">
        <v>2.1999999999999999E-2</v>
      </c>
      <c r="P120" s="142">
        <v>2.3300000000000001E-2</v>
      </c>
      <c r="Q120" s="142"/>
      <c r="S120" s="155"/>
      <c r="T120" s="155"/>
      <c r="U120" s="155"/>
      <c r="V120" s="156">
        <f t="shared" si="32"/>
        <v>5.9999999999999984E-4</v>
      </c>
      <c r="W120" s="156"/>
      <c r="X120" s="157"/>
      <c r="Y120" s="212"/>
      <c r="Z120" s="213"/>
      <c r="AA120" s="213"/>
      <c r="AB120" s="213"/>
      <c r="AC120" s="214"/>
    </row>
    <row r="121" spans="1:29" ht="19.5" customHeight="1">
      <c r="A121" s="72"/>
      <c r="B121" s="20">
        <f>SUM(B119)+1</f>
        <v>76</v>
      </c>
      <c r="C121" s="73"/>
      <c r="D121" s="28"/>
      <c r="E121" s="158"/>
      <c r="F121" s="159" t="str">
        <f>F114</f>
        <v>MINIMUM RATE APPLIES AT SOQ OF (KWH)</v>
      </c>
      <c r="G121" s="160">
        <f t="shared" si="31"/>
        <v>19123623</v>
      </c>
      <c r="H121" s="160">
        <f t="shared" si="31"/>
        <v>19064562</v>
      </c>
      <c r="I121" s="160">
        <f t="shared" si="31"/>
        <v>18960264</v>
      </c>
      <c r="J121" s="160">
        <v>18868437</v>
      </c>
      <c r="K121" s="144"/>
      <c r="M121" s="161">
        <v>19123623</v>
      </c>
      <c r="N121" s="161">
        <v>19064562</v>
      </c>
      <c r="O121" s="161">
        <v>18960264</v>
      </c>
      <c r="P121" s="160">
        <v>18962346</v>
      </c>
      <c r="Q121" s="142"/>
      <c r="S121" s="155"/>
      <c r="T121" s="155"/>
      <c r="U121" s="155"/>
      <c r="V121" s="162">
        <f t="shared" si="32"/>
        <v>-93909</v>
      </c>
      <c r="W121" s="156"/>
      <c r="X121" s="157"/>
      <c r="Y121" s="196"/>
      <c r="Z121" s="197"/>
      <c r="AA121" s="197"/>
      <c r="AB121" s="197"/>
      <c r="AC121" s="198"/>
    </row>
    <row r="122" spans="1:29">
      <c r="M122" s="4"/>
      <c r="N122" s="4"/>
      <c r="O122" s="4"/>
      <c r="X122" s="157"/>
    </row>
    <row r="123" spans="1:29" ht="19.5" customHeight="1">
      <c r="D123" s="186" t="s">
        <v>137</v>
      </c>
      <c r="E123" s="207"/>
      <c r="F123" s="131"/>
      <c r="G123" s="132"/>
      <c r="H123" s="133"/>
      <c r="I123" s="133"/>
      <c r="J123" s="133"/>
      <c r="K123" s="134"/>
      <c r="L123" s="153"/>
      <c r="M123" s="132"/>
      <c r="N123" s="133"/>
      <c r="O123" s="133"/>
      <c r="P123" s="133"/>
      <c r="Q123" s="134"/>
      <c r="R123" s="153"/>
      <c r="S123" s="132"/>
      <c r="T123" s="133"/>
      <c r="U123" s="133"/>
      <c r="V123" s="133"/>
      <c r="W123" s="134"/>
      <c r="X123" s="157"/>
    </row>
    <row r="124" spans="1:29">
      <c r="M124" s="4"/>
      <c r="N124" s="4"/>
      <c r="O124" s="4"/>
      <c r="X124" s="157"/>
    </row>
    <row r="125" spans="1:29" ht="19.5" customHeight="1">
      <c r="A125" s="72"/>
      <c r="B125" s="20">
        <f>SUM(B121)+1</f>
        <v>77</v>
      </c>
      <c r="C125" s="73"/>
      <c r="D125" s="117" t="s">
        <v>130</v>
      </c>
      <c r="E125" s="29" t="s">
        <v>118</v>
      </c>
      <c r="F125" s="29" t="s">
        <v>119</v>
      </c>
      <c r="G125" s="142">
        <f t="shared" ref="G125:I130" si="33">M125</f>
        <v>8.3599999999999994E-2</v>
      </c>
      <c r="H125" s="142">
        <f t="shared" si="33"/>
        <v>9.9299999999999999E-2</v>
      </c>
      <c r="I125" s="142">
        <f t="shared" si="33"/>
        <v>0.1056</v>
      </c>
      <c r="J125" s="142">
        <v>0.1171</v>
      </c>
      <c r="K125" s="144"/>
      <c r="M125" s="154">
        <v>8.3599999999999994E-2</v>
      </c>
      <c r="N125" s="154">
        <v>9.9299999999999999E-2</v>
      </c>
      <c r="O125" s="154">
        <v>0.1056</v>
      </c>
      <c r="P125" s="142">
        <v>0.114</v>
      </c>
      <c r="Q125" s="142"/>
      <c r="S125" s="155"/>
      <c r="T125" s="155"/>
      <c r="U125" s="155"/>
      <c r="V125" s="156">
        <f t="shared" ref="V125:V130" si="34">IFERROR(J125-P125,"-")</f>
        <v>3.0999999999999917E-3</v>
      </c>
      <c r="W125" s="156"/>
      <c r="X125" s="157"/>
      <c r="Y125" s="193"/>
      <c r="Z125" s="194"/>
      <c r="AA125" s="194"/>
      <c r="AB125" s="194"/>
      <c r="AC125" s="195"/>
    </row>
    <row r="126" spans="1:29" ht="19.5" customHeight="1">
      <c r="A126" s="72"/>
      <c r="B126" s="20">
        <f>SUM(B125)+1</f>
        <v>78</v>
      </c>
      <c r="C126" s="73"/>
      <c r="D126" s="28"/>
      <c r="E126" s="29" t="s">
        <v>120</v>
      </c>
      <c r="F126" s="29" t="s">
        <v>131</v>
      </c>
      <c r="G126" s="142">
        <f t="shared" si="33"/>
        <v>2.8E-3</v>
      </c>
      <c r="H126" s="142">
        <f t="shared" si="33"/>
        <v>3.3E-3</v>
      </c>
      <c r="I126" s="142">
        <f t="shared" si="33"/>
        <v>3.5000000000000001E-3</v>
      </c>
      <c r="J126" s="142">
        <v>3.8999999999999998E-3</v>
      </c>
      <c r="K126" s="144"/>
      <c r="M126" s="154">
        <v>2.8E-3</v>
      </c>
      <c r="N126" s="154">
        <v>3.3E-3</v>
      </c>
      <c r="O126" s="154">
        <v>3.5000000000000001E-3</v>
      </c>
      <c r="P126" s="142">
        <v>3.8E-3</v>
      </c>
      <c r="Q126" s="143"/>
      <c r="S126" s="155"/>
      <c r="T126" s="155"/>
      <c r="U126" s="155"/>
      <c r="V126" s="156">
        <f t="shared" si="34"/>
        <v>9.9999999999999829E-5</v>
      </c>
      <c r="W126" s="156"/>
      <c r="X126" s="157"/>
      <c r="Y126" s="212"/>
      <c r="Z126" s="213"/>
      <c r="AA126" s="213"/>
      <c r="AB126" s="213"/>
      <c r="AC126" s="214"/>
    </row>
    <row r="127" spans="1:29" ht="19.5" customHeight="1">
      <c r="A127" s="72"/>
      <c r="B127" s="20">
        <f>SUM(B126)+1</f>
        <v>79</v>
      </c>
      <c r="C127" s="73"/>
      <c r="D127" s="28"/>
      <c r="E127" s="29" t="s">
        <v>121</v>
      </c>
      <c r="F127" s="29" t="s">
        <v>122</v>
      </c>
      <c r="G127" s="142" t="str">
        <f t="shared" si="33"/>
        <v>0.0641 x</v>
      </c>
      <c r="H127" s="142" t="str">
        <f t="shared" si="33"/>
        <v>0.0762 x</v>
      </c>
      <c r="I127" s="142" t="str">
        <f t="shared" si="33"/>
        <v>0.0811 x</v>
      </c>
      <c r="J127" s="142" t="s">
        <v>141</v>
      </c>
      <c r="K127" s="144"/>
      <c r="M127" s="154" t="s">
        <v>206</v>
      </c>
      <c r="N127" s="154" t="s">
        <v>207</v>
      </c>
      <c r="O127" s="154" t="s">
        <v>208</v>
      </c>
      <c r="P127" s="143" t="s">
        <v>209</v>
      </c>
      <c r="Q127" s="143"/>
      <c r="S127" s="155"/>
      <c r="T127" s="155"/>
      <c r="U127" s="155"/>
      <c r="V127" s="156" t="str">
        <f t="shared" si="34"/>
        <v>-</v>
      </c>
      <c r="W127" s="156"/>
      <c r="X127" s="157"/>
      <c r="Y127" s="212"/>
      <c r="Z127" s="213"/>
      <c r="AA127" s="213"/>
      <c r="AB127" s="213"/>
      <c r="AC127" s="214"/>
    </row>
    <row r="128" spans="1:29" ht="19.5" customHeight="1">
      <c r="A128" s="72"/>
      <c r="B128" s="20">
        <f>SUM(B127)+1</f>
        <v>80</v>
      </c>
      <c r="C128" s="73"/>
      <c r="D128" s="28"/>
      <c r="E128" s="29"/>
      <c r="F128" s="29" t="s">
        <v>127</v>
      </c>
      <c r="G128" s="142" t="str">
        <f t="shared" si="33"/>
        <v>SOQ ^ -0.21</v>
      </c>
      <c r="H128" s="142" t="str">
        <f t="shared" si="33"/>
        <v>SOQ ^ -0.21</v>
      </c>
      <c r="I128" s="142" t="str">
        <f t="shared" si="33"/>
        <v>SOQ ^ -0.21</v>
      </c>
      <c r="J128" s="142" t="s">
        <v>142</v>
      </c>
      <c r="K128" s="144"/>
      <c r="M128" s="154" t="s">
        <v>142</v>
      </c>
      <c r="N128" s="154" t="s">
        <v>142</v>
      </c>
      <c r="O128" s="154" t="s">
        <v>142</v>
      </c>
      <c r="P128" s="143" t="s">
        <v>142</v>
      </c>
      <c r="Q128" s="143"/>
      <c r="S128" s="155"/>
      <c r="T128" s="155"/>
      <c r="U128" s="155"/>
      <c r="V128" s="156" t="str">
        <f t="shared" si="34"/>
        <v>-</v>
      </c>
      <c r="W128" s="156"/>
      <c r="X128" s="157"/>
      <c r="Y128" s="212"/>
      <c r="Z128" s="213"/>
      <c r="AA128" s="213"/>
      <c r="AB128" s="213"/>
      <c r="AC128" s="214"/>
    </row>
    <row r="129" spans="1:29" ht="19.5" customHeight="1">
      <c r="A129" s="72"/>
      <c r="B129" s="20">
        <f>SUM(B128)+1</f>
        <v>81</v>
      </c>
      <c r="C129" s="73"/>
      <c r="D129" s="28" t="s">
        <v>143</v>
      </c>
      <c r="E129" s="158"/>
      <c r="F129" s="159" t="s">
        <v>144</v>
      </c>
      <c r="G129" s="142">
        <f t="shared" si="33"/>
        <v>26.521100000000001</v>
      </c>
      <c r="H129" s="142">
        <f t="shared" si="33"/>
        <v>31.515899999999998</v>
      </c>
      <c r="I129" s="142">
        <f t="shared" si="33"/>
        <v>33.528500000000001</v>
      </c>
      <c r="J129" s="142">
        <v>37.176400000000001</v>
      </c>
      <c r="K129" s="144"/>
      <c r="M129" s="154">
        <v>26.521100000000001</v>
      </c>
      <c r="N129" s="154">
        <v>31.515899999999998</v>
      </c>
      <c r="O129" s="154">
        <v>33.528500000000001</v>
      </c>
      <c r="P129" s="142">
        <v>36.181800000000003</v>
      </c>
      <c r="Q129" s="142"/>
      <c r="S129" s="155"/>
      <c r="T129" s="155"/>
      <c r="U129" s="155"/>
      <c r="V129" s="156">
        <f t="shared" si="34"/>
        <v>0.99459999999999837</v>
      </c>
      <c r="W129" s="156"/>
      <c r="X129" s="157"/>
      <c r="Y129" s="212"/>
      <c r="Z129" s="213"/>
      <c r="AA129" s="213"/>
      <c r="AB129" s="213"/>
      <c r="AC129" s="214"/>
    </row>
    <row r="130" spans="1:29" ht="19.5" customHeight="1">
      <c r="A130" s="72"/>
      <c r="B130" s="20">
        <f>SUM(B129)+1</f>
        <v>82</v>
      </c>
      <c r="C130" s="73"/>
      <c r="D130" s="28"/>
      <c r="E130" s="158"/>
      <c r="F130" s="159" t="s">
        <v>145</v>
      </c>
      <c r="G130" s="142">
        <f t="shared" si="33"/>
        <v>28.238900000000001</v>
      </c>
      <c r="H130" s="142">
        <f t="shared" si="33"/>
        <v>33.557200000000002</v>
      </c>
      <c r="I130" s="142">
        <f t="shared" si="33"/>
        <v>35.700200000000002</v>
      </c>
      <c r="J130" s="142">
        <v>39.584400000000002</v>
      </c>
      <c r="K130" s="144"/>
      <c r="M130" s="154">
        <v>28.238900000000001</v>
      </c>
      <c r="N130" s="154">
        <v>33.557200000000002</v>
      </c>
      <c r="O130" s="154">
        <v>35.700200000000002</v>
      </c>
      <c r="P130" s="142">
        <v>38.525399999999998</v>
      </c>
      <c r="Q130" s="142"/>
      <c r="S130" s="155"/>
      <c r="T130" s="155"/>
      <c r="U130" s="155"/>
      <c r="V130" s="156">
        <f t="shared" si="34"/>
        <v>1.0590000000000046</v>
      </c>
      <c r="W130" s="156"/>
      <c r="X130" s="157"/>
      <c r="Y130" s="196"/>
      <c r="Z130" s="197"/>
      <c r="AA130" s="197"/>
      <c r="AB130" s="197"/>
      <c r="AC130" s="198"/>
    </row>
    <row r="131" spans="1:29">
      <c r="K131" s="163"/>
      <c r="M131" s="4"/>
      <c r="N131" s="4"/>
      <c r="O131" s="4"/>
      <c r="X131" s="165"/>
    </row>
    <row r="132" spans="1:29" ht="19.5" customHeight="1">
      <c r="D132" s="186" t="s">
        <v>146</v>
      </c>
      <c r="E132" s="207"/>
      <c r="F132" s="131"/>
      <c r="G132" s="132"/>
      <c r="H132" s="133"/>
      <c r="I132" s="133"/>
      <c r="J132" s="133"/>
      <c r="K132" s="166"/>
      <c r="L132" s="153"/>
      <c r="M132" s="132"/>
      <c r="N132" s="133"/>
      <c r="O132" s="133"/>
      <c r="P132" s="133"/>
      <c r="Q132" s="134"/>
      <c r="R132" s="153"/>
      <c r="S132" s="132"/>
      <c r="T132" s="133"/>
      <c r="U132" s="133"/>
      <c r="V132" s="133"/>
      <c r="W132" s="134"/>
      <c r="X132" s="152"/>
    </row>
    <row r="133" spans="1:29">
      <c r="K133" s="163"/>
      <c r="M133" s="4"/>
      <c r="N133" s="4"/>
      <c r="O133" s="4"/>
      <c r="Q133" s="167"/>
      <c r="X133" s="165"/>
    </row>
    <row r="134" spans="1:29" ht="19.5" customHeight="1">
      <c r="A134" s="72"/>
      <c r="B134" s="20">
        <f>SUM(B130)+1</f>
        <v>83</v>
      </c>
      <c r="C134" s="73"/>
      <c r="D134" s="28" t="s">
        <v>147</v>
      </c>
      <c r="E134" s="75" t="s">
        <v>214</v>
      </c>
      <c r="F134" s="29" t="s">
        <v>131</v>
      </c>
      <c r="G134" s="142">
        <f t="shared" ref="G134:I136" si="35">M134</f>
        <v>1.7999999999999999E-2</v>
      </c>
      <c r="H134" s="142">
        <f t="shared" si="35"/>
        <v>2.8299999999999999E-2</v>
      </c>
      <c r="I134" s="142">
        <f t="shared" si="35"/>
        <v>1.6400000000000001E-2</v>
      </c>
      <c r="J134" s="142">
        <v>1.52E-2</v>
      </c>
      <c r="K134" s="144"/>
      <c r="M134" s="154">
        <v>1.7999999999999999E-2</v>
      </c>
      <c r="N134" s="154">
        <v>2.8299999999999999E-2</v>
      </c>
      <c r="O134" s="154">
        <v>1.6400000000000001E-2</v>
      </c>
      <c r="P134" s="142">
        <v>1.52E-2</v>
      </c>
      <c r="Q134" s="142"/>
      <c r="S134" s="155"/>
      <c r="T134" s="155"/>
      <c r="U134" s="155"/>
      <c r="V134" s="156">
        <f>IFERROR(J134-P134,"-")</f>
        <v>0</v>
      </c>
      <c r="W134" s="156"/>
      <c r="X134" s="165"/>
      <c r="Y134" s="193"/>
      <c r="Z134" s="194"/>
      <c r="AA134" s="194"/>
      <c r="AB134" s="194"/>
      <c r="AC134" s="195"/>
    </row>
    <row r="135" spans="1:29" ht="19.5" customHeight="1">
      <c r="A135" s="72"/>
      <c r="B135" s="20">
        <f>SUM(B134)+1</f>
        <v>84</v>
      </c>
      <c r="C135" s="73"/>
      <c r="D135" s="28" t="s">
        <v>147</v>
      </c>
      <c r="E135" s="75" t="s">
        <v>225</v>
      </c>
      <c r="F135" s="29" t="s">
        <v>131</v>
      </c>
      <c r="G135" s="142">
        <f t="shared" si="35"/>
        <v>1.7999999999999999E-2</v>
      </c>
      <c r="H135" s="142">
        <f t="shared" si="35"/>
        <v>2.8299999999999999E-2</v>
      </c>
      <c r="I135" s="142">
        <f t="shared" si="35"/>
        <v>1.6400000000000001E-2</v>
      </c>
      <c r="J135" s="142">
        <v>1.52E-2</v>
      </c>
      <c r="K135" s="144"/>
      <c r="M135" s="154">
        <v>1.7999999999999999E-2</v>
      </c>
      <c r="N135" s="154">
        <v>2.8299999999999999E-2</v>
      </c>
      <c r="O135" s="154">
        <v>1.6400000000000001E-2</v>
      </c>
      <c r="P135" s="142">
        <v>1.52E-2</v>
      </c>
      <c r="Q135" s="142"/>
      <c r="S135" s="155"/>
      <c r="T135" s="155"/>
      <c r="U135" s="155"/>
      <c r="V135" s="156">
        <f t="shared" ref="V135:V136" si="36">IFERROR(J135-P135,"-")</f>
        <v>0</v>
      </c>
      <c r="W135" s="156"/>
      <c r="X135" s="165"/>
      <c r="Y135" s="212"/>
      <c r="Z135" s="213"/>
      <c r="AA135" s="213"/>
      <c r="AB135" s="213"/>
      <c r="AC135" s="214"/>
    </row>
    <row r="136" spans="1:29" ht="19.5" customHeight="1">
      <c r="A136" s="72"/>
      <c r="B136" s="20">
        <f>SUM(B135)+1</f>
        <v>85</v>
      </c>
      <c r="C136" s="73"/>
      <c r="D136" s="28" t="s">
        <v>147</v>
      </c>
      <c r="E136" s="75" t="s">
        <v>226</v>
      </c>
      <c r="F136" s="29" t="s">
        <v>131</v>
      </c>
      <c r="G136" s="142">
        <f t="shared" si="35"/>
        <v>1.7999999999999999E-2</v>
      </c>
      <c r="H136" s="142">
        <f t="shared" si="35"/>
        <v>2.8299999999999999E-2</v>
      </c>
      <c r="I136" s="142">
        <f t="shared" si="35"/>
        <v>1.6400000000000001E-2</v>
      </c>
      <c r="J136" s="142">
        <v>1.52E-2</v>
      </c>
      <c r="K136" s="144"/>
      <c r="M136" s="154">
        <v>1.7999999999999999E-2</v>
      </c>
      <c r="N136" s="154">
        <v>2.8299999999999999E-2</v>
      </c>
      <c r="O136" s="154">
        <v>1.6400000000000001E-2</v>
      </c>
      <c r="P136" s="142">
        <v>1.52E-2</v>
      </c>
      <c r="Q136" s="142"/>
      <c r="S136" s="155"/>
      <c r="T136" s="155"/>
      <c r="U136" s="155"/>
      <c r="V136" s="156">
        <f t="shared" si="36"/>
        <v>0</v>
      </c>
      <c r="W136" s="156"/>
      <c r="X136" s="165"/>
      <c r="Y136" s="212"/>
      <c r="Z136" s="213"/>
      <c r="AA136" s="213"/>
      <c r="AB136" s="213"/>
      <c r="AC136" s="214"/>
    </row>
    <row r="137" spans="1:29" ht="19.5" customHeight="1">
      <c r="A137" s="72"/>
      <c r="B137" s="20"/>
      <c r="C137" s="73"/>
      <c r="D137" s="28"/>
      <c r="E137" s="75"/>
      <c r="F137" s="29"/>
      <c r="G137" s="142"/>
      <c r="H137" s="142"/>
      <c r="I137" s="142"/>
      <c r="J137" s="142"/>
      <c r="K137" s="142"/>
      <c r="M137" s="154"/>
      <c r="N137" s="154"/>
      <c r="O137" s="154"/>
      <c r="P137" s="142"/>
      <c r="Q137" s="142"/>
      <c r="S137" s="155"/>
      <c r="T137" s="155"/>
      <c r="U137" s="155"/>
      <c r="V137" s="156"/>
      <c r="W137" s="156"/>
      <c r="X137" s="165"/>
      <c r="Y137" s="212"/>
      <c r="Z137" s="213"/>
      <c r="AA137" s="213"/>
      <c r="AB137" s="213"/>
      <c r="AC137" s="214"/>
    </row>
    <row r="138" spans="1:29" ht="19.5" customHeight="1">
      <c r="A138" s="72"/>
      <c r="B138" s="20"/>
      <c r="C138" s="73"/>
      <c r="D138" s="28"/>
      <c r="E138" s="75"/>
      <c r="F138" s="29"/>
      <c r="G138" s="142"/>
      <c r="H138" s="142"/>
      <c r="I138" s="142"/>
      <c r="J138" s="142"/>
      <c r="K138" s="142"/>
      <c r="M138" s="154"/>
      <c r="N138" s="154"/>
      <c r="O138" s="154"/>
      <c r="P138" s="142"/>
      <c r="Q138" s="142"/>
      <c r="S138" s="155"/>
      <c r="T138" s="155"/>
      <c r="U138" s="155"/>
      <c r="V138" s="156"/>
      <c r="W138" s="156"/>
      <c r="X138" s="165"/>
      <c r="Y138" s="212"/>
      <c r="Z138" s="213"/>
      <c r="AA138" s="213"/>
      <c r="AB138" s="213"/>
      <c r="AC138" s="214"/>
    </row>
    <row r="139" spans="1:29" ht="19.5" customHeight="1">
      <c r="A139" s="72"/>
      <c r="B139" s="20"/>
      <c r="C139" s="73"/>
      <c r="D139" s="28"/>
      <c r="E139" s="75"/>
      <c r="F139" s="29"/>
      <c r="G139" s="142"/>
      <c r="H139" s="142"/>
      <c r="I139" s="142"/>
      <c r="J139" s="142"/>
      <c r="K139" s="142"/>
      <c r="M139" s="154"/>
      <c r="N139" s="154"/>
      <c r="O139" s="154"/>
      <c r="P139" s="142"/>
      <c r="Q139" s="142"/>
      <c r="S139" s="155"/>
      <c r="T139" s="155"/>
      <c r="U139" s="155"/>
      <c r="V139" s="156"/>
      <c r="W139" s="156"/>
      <c r="X139" s="165"/>
      <c r="Y139" s="212"/>
      <c r="Z139" s="213"/>
      <c r="AA139" s="213"/>
      <c r="AB139" s="213"/>
      <c r="AC139" s="214"/>
    </row>
    <row r="140" spans="1:29" ht="19.5" customHeight="1">
      <c r="A140" s="72"/>
      <c r="B140" s="20"/>
      <c r="C140" s="73"/>
      <c r="D140" s="28"/>
      <c r="E140" s="75"/>
      <c r="F140" s="29"/>
      <c r="G140" s="142"/>
      <c r="H140" s="142"/>
      <c r="I140" s="142"/>
      <c r="J140" s="142"/>
      <c r="K140" s="142"/>
      <c r="M140" s="154"/>
      <c r="N140" s="154"/>
      <c r="O140" s="154"/>
      <c r="P140" s="142"/>
      <c r="Q140" s="142"/>
      <c r="S140" s="155"/>
      <c r="T140" s="155"/>
      <c r="U140" s="155"/>
      <c r="V140" s="156"/>
      <c r="W140" s="156"/>
      <c r="X140" s="165"/>
      <c r="Y140" s="212"/>
      <c r="Z140" s="213"/>
      <c r="AA140" s="213"/>
      <c r="AB140" s="213"/>
      <c r="AC140" s="214"/>
    </row>
    <row r="141" spans="1:29" ht="19.5" customHeight="1">
      <c r="A141" s="72"/>
      <c r="B141" s="20"/>
      <c r="C141" s="73"/>
      <c r="D141" s="28"/>
      <c r="E141" s="75"/>
      <c r="F141" s="29"/>
      <c r="G141" s="142"/>
      <c r="H141" s="142"/>
      <c r="I141" s="142"/>
      <c r="J141" s="142"/>
      <c r="K141" s="142"/>
      <c r="M141" s="154"/>
      <c r="N141" s="154"/>
      <c r="O141" s="154"/>
      <c r="P141" s="142"/>
      <c r="Q141" s="142"/>
      <c r="S141" s="155"/>
      <c r="T141" s="155"/>
      <c r="U141" s="155"/>
      <c r="V141" s="156"/>
      <c r="W141" s="156"/>
      <c r="X141" s="165"/>
      <c r="Y141" s="196"/>
      <c r="Z141" s="197"/>
      <c r="AA141" s="197"/>
      <c r="AB141" s="197"/>
      <c r="AC141" s="198"/>
    </row>
    <row r="142" spans="1:29">
      <c r="M142" s="4"/>
      <c r="N142" s="4"/>
      <c r="O142" s="4"/>
      <c r="X142" s="165"/>
    </row>
    <row r="143" spans="1:29" ht="19.5" customHeight="1">
      <c r="D143" s="186" t="s">
        <v>156</v>
      </c>
      <c r="E143" s="207"/>
      <c r="F143" s="131"/>
      <c r="G143" s="132"/>
      <c r="H143" s="133"/>
      <c r="I143" s="133"/>
      <c r="J143" s="133"/>
      <c r="K143" s="134"/>
      <c r="L143" s="153"/>
      <c r="M143" s="132"/>
      <c r="N143" s="133"/>
      <c r="O143" s="133"/>
      <c r="P143" s="133"/>
      <c r="Q143" s="134"/>
      <c r="R143" s="153"/>
      <c r="S143" s="132"/>
      <c r="T143" s="133"/>
      <c r="U143" s="133"/>
      <c r="V143" s="133"/>
      <c r="W143" s="134"/>
      <c r="X143" s="165"/>
    </row>
    <row r="144" spans="1:29">
      <c r="M144" s="4"/>
      <c r="N144" s="4"/>
      <c r="O144" s="4"/>
      <c r="X144" s="165"/>
    </row>
    <row r="145" spans="1:29" ht="21.75" customHeight="1">
      <c r="A145" s="72"/>
      <c r="B145" s="20">
        <f>SUM(B141)+1</f>
        <v>1</v>
      </c>
      <c r="C145" s="73"/>
      <c r="D145" s="28" t="s">
        <v>130</v>
      </c>
      <c r="E145" s="75" t="s">
        <v>158</v>
      </c>
      <c r="F145" s="29" t="s">
        <v>131</v>
      </c>
      <c r="G145" s="142" t="str">
        <f t="shared" ref="G145:I146" si="37">M145</f>
        <v>-</v>
      </c>
      <c r="H145" s="142">
        <f t="shared" si="37"/>
        <v>8.0600000000000005E-2</v>
      </c>
      <c r="I145" s="142">
        <f t="shared" si="37"/>
        <v>2.2259047970674788E-2</v>
      </c>
      <c r="J145" s="142">
        <v>-1.5683728649880789E-4</v>
      </c>
      <c r="K145" s="142"/>
      <c r="M145" s="154" t="s">
        <v>159</v>
      </c>
      <c r="N145" s="154">
        <v>8.0600000000000005E-2</v>
      </c>
      <c r="O145" s="154">
        <v>2.2259047970674788E-2</v>
      </c>
      <c r="P145" s="142">
        <v>-1.5704125435345739E-4</v>
      </c>
      <c r="Q145" s="142"/>
      <c r="S145" s="155"/>
      <c r="T145" s="155"/>
      <c r="U145" s="155"/>
      <c r="V145" s="156">
        <f>IFERROR(J145-P145,"-")</f>
        <v>2.0396785464950459E-7</v>
      </c>
      <c r="W145" s="156"/>
      <c r="X145" s="165"/>
      <c r="Y145" s="193"/>
      <c r="Z145" s="194"/>
      <c r="AA145" s="194"/>
      <c r="AB145" s="194"/>
      <c r="AC145" s="195"/>
    </row>
    <row r="146" spans="1:29" ht="21.75" customHeight="1">
      <c r="A146" s="72"/>
      <c r="B146" s="20">
        <f>SUM(B145)+1</f>
        <v>2</v>
      </c>
      <c r="C146" s="73"/>
      <c r="D146" s="28" t="s">
        <v>130</v>
      </c>
      <c r="E146" s="75" t="s">
        <v>161</v>
      </c>
      <c r="F146" s="29" t="s">
        <v>131</v>
      </c>
      <c r="G146" s="142" t="str">
        <f t="shared" si="37"/>
        <v>-</v>
      </c>
      <c r="H146" s="142" t="str">
        <f t="shared" si="37"/>
        <v>-</v>
      </c>
      <c r="I146" s="142" t="str">
        <f t="shared" si="37"/>
        <v>-</v>
      </c>
      <c r="J146" s="142" t="s">
        <v>159</v>
      </c>
      <c r="K146" s="142"/>
      <c r="M146" s="154" t="s">
        <v>159</v>
      </c>
      <c r="N146" s="154" t="s">
        <v>159</v>
      </c>
      <c r="O146" s="154" t="s">
        <v>159</v>
      </c>
      <c r="P146" s="142" t="s">
        <v>159</v>
      </c>
      <c r="Q146" s="142"/>
      <c r="S146" s="155"/>
      <c r="T146" s="155"/>
      <c r="U146" s="155"/>
      <c r="V146" s="156" t="str">
        <f>IFERROR(J146-P146,"-")</f>
        <v>-</v>
      </c>
      <c r="W146" s="156"/>
      <c r="X146" s="165"/>
      <c r="Y146" s="196"/>
      <c r="Z146" s="197"/>
      <c r="AA146" s="197"/>
      <c r="AB146" s="197"/>
      <c r="AC146" s="198"/>
    </row>
    <row r="147" spans="1:29" ht="15" customHeight="1">
      <c r="Y147" s="169"/>
      <c r="Z147" s="169"/>
      <c r="AA147" s="169"/>
      <c r="AB147" s="169"/>
      <c r="AC147" s="169"/>
    </row>
  </sheetData>
  <mergeCells count="89">
    <mergeCell ref="Y93:AC93"/>
    <mergeCell ref="Y94:AC94"/>
    <mergeCell ref="Y145:AC146"/>
    <mergeCell ref="Y96:AC96"/>
    <mergeCell ref="D98:E98"/>
    <mergeCell ref="D105:E105"/>
    <mergeCell ref="D107:E107"/>
    <mergeCell ref="Y109:AC114"/>
    <mergeCell ref="Y116:AC121"/>
    <mergeCell ref="D123:E123"/>
    <mergeCell ref="Y125:AC130"/>
    <mergeCell ref="D132:E132"/>
    <mergeCell ref="Y134:AC141"/>
    <mergeCell ref="D143:E143"/>
    <mergeCell ref="Y95:AC95"/>
    <mergeCell ref="Y83:AC83"/>
    <mergeCell ref="Y84:AC84"/>
    <mergeCell ref="Y85:AC85"/>
    <mergeCell ref="Y86:AC86"/>
    <mergeCell ref="D91:E91"/>
    <mergeCell ref="Y87:AC87"/>
    <mergeCell ref="Y88:AC88"/>
    <mergeCell ref="Y89:AC89"/>
    <mergeCell ref="Y81:AC81"/>
    <mergeCell ref="D71:E71"/>
    <mergeCell ref="Y71:AC71"/>
    <mergeCell ref="D72:E72"/>
    <mergeCell ref="Y72:AC72"/>
    <mergeCell ref="D73:E73"/>
    <mergeCell ref="Y73:AC73"/>
    <mergeCell ref="D75:E75"/>
    <mergeCell ref="Y77:AC77"/>
    <mergeCell ref="Y78:AC78"/>
    <mergeCell ref="Y79:AC79"/>
    <mergeCell ref="Y80:AC80"/>
    <mergeCell ref="Y82:AC82"/>
    <mergeCell ref="D67:E67"/>
    <mergeCell ref="Y67:AC67"/>
    <mergeCell ref="D69:E69"/>
    <mergeCell ref="Y69:AC69"/>
    <mergeCell ref="D70:E70"/>
    <mergeCell ref="Y70:AC70"/>
    <mergeCell ref="D66:E66"/>
    <mergeCell ref="Y66:AC66"/>
    <mergeCell ref="Y52:AC52"/>
    <mergeCell ref="Y54:AC54"/>
    <mergeCell ref="Y55:AC55"/>
    <mergeCell ref="Y57:AC57"/>
    <mergeCell ref="Y58:AC58"/>
    <mergeCell ref="Y59:AC59"/>
    <mergeCell ref="Y60:AC60"/>
    <mergeCell ref="Y61:AC61"/>
    <mergeCell ref="D63:E63"/>
    <mergeCell ref="D65:E65"/>
    <mergeCell ref="Y65:AC65"/>
    <mergeCell ref="Y51:AC51"/>
    <mergeCell ref="D40:E40"/>
    <mergeCell ref="Y40:AC40"/>
    <mergeCell ref="D41:E41"/>
    <mergeCell ref="Y41:AC41"/>
    <mergeCell ref="D42:E42"/>
    <mergeCell ref="Y42:AC42"/>
    <mergeCell ref="D44:E44"/>
    <mergeCell ref="Y46:AC47"/>
    <mergeCell ref="Y48:AC48"/>
    <mergeCell ref="Y49:AC49"/>
    <mergeCell ref="Y50:AC50"/>
    <mergeCell ref="D39:E39"/>
    <mergeCell ref="Y39:AC39"/>
    <mergeCell ref="D15:E15"/>
    <mergeCell ref="Y17:AC22"/>
    <mergeCell ref="Y24:AC25"/>
    <mergeCell ref="Y26:AC26"/>
    <mergeCell ref="Y28:AC29"/>
    <mergeCell ref="Y30:AC30"/>
    <mergeCell ref="Y31:AC31"/>
    <mergeCell ref="Y32:AC32"/>
    <mergeCell ref="Y34:AC34"/>
    <mergeCell ref="Y35:AC35"/>
    <mergeCell ref="D37:E37"/>
    <mergeCell ref="Y8:AC12"/>
    <mergeCell ref="D10:E10"/>
    <mergeCell ref="D11:E11"/>
    <mergeCell ref="D12:E12"/>
    <mergeCell ref="G2:K2"/>
    <mergeCell ref="M2:Q2"/>
    <mergeCell ref="S2:W2"/>
    <mergeCell ref="Y2:AC2"/>
    <mergeCell ref="D6:E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gn_x002d_off_x0020_status xmlns="ba5c6a8b-3446-45c0-90b8-ba256d5692d8">
      <UserInfo>
        <DisplayName/>
        <AccountId xsi:nil="true"/>
        <AccountType/>
      </UserInfo>
    </Sign_x002d_off_x0020_statu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440603E233974DBE07A91C7CF1F2BA" ma:contentTypeVersion="14" ma:contentTypeDescription="Create a new document." ma:contentTypeScope="" ma:versionID="4097b1669abd93ef20a026fa53851db5">
  <xsd:schema xmlns:xsd="http://www.w3.org/2001/XMLSchema" xmlns:xs="http://www.w3.org/2001/XMLSchema" xmlns:p="http://schemas.microsoft.com/office/2006/metadata/properties" xmlns:ns2="ba5c6a8b-3446-45c0-90b8-ba256d5692d8" xmlns:ns3="3ee84ff3-1fa2-4b0e-bbc1-9d3729ac2ba9" targetNamespace="http://schemas.microsoft.com/office/2006/metadata/properties" ma:root="true" ma:fieldsID="0c496e38e932802a38c261b78534b343" ns2:_="" ns3:_="">
    <xsd:import namespace="ba5c6a8b-3446-45c0-90b8-ba256d5692d8"/>
    <xsd:import namespace="3ee84ff3-1fa2-4b0e-bbc1-9d3729ac2ba9"/>
    <xsd:element name="properties">
      <xsd:complexType>
        <xsd:sequence>
          <xsd:element name="documentManagement">
            <xsd:complexType>
              <xsd:all>
                <xsd:element ref="ns2:Sign_x002d_off_x0020_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c6a8b-3446-45c0-90b8-ba256d5692d8" elementFormDefault="qualified">
    <xsd:import namespace="http://schemas.microsoft.com/office/2006/documentManagement/types"/>
    <xsd:import namespace="http://schemas.microsoft.com/office/infopath/2007/PartnerControls"/>
    <xsd:element name="Sign_x002d_off_x0020_status" ma:index="8" nillable="true" ma:displayName="Sign-off status" ma:list="UserInfo" ma:SharePointGroup="0" ma:internalName="Sign_x002d_off_x0020_status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e84ff3-1fa2-4b0e-bbc1-9d3729ac2b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13827C-0C08-409B-955D-6EBCED18D0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F46CFA-A8AA-48F3-8CC1-0761672D9CB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94D268B-A77F-4632-80E3-0E34ADA75B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MOD0186 (EE)</vt:lpstr>
      <vt:lpstr>MOD0186 (LO)</vt:lpstr>
      <vt:lpstr>MOD0186 (NW)</vt:lpstr>
      <vt:lpstr>MOD0186 (WM)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Kang, Sanjeet</dc:creator>
  <cp:lastModifiedBy>Kang, Sanjeet</cp:lastModifiedBy>
  <dcterms:created xsi:type="dcterms:W3CDTF">2024-03-10T20:31:43Z</dcterms:created>
  <dcterms:modified xsi:type="dcterms:W3CDTF">2024-03-15T16:45:46Z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0x01010071E9D0C3610D0C4F8E8550A9975FF468</vt:lpwstr>
  </property>
</Properties>
</file>