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20" windowWidth="16608" windowHeight="7176" tabRatio="217" firstSheet="2" activeTab="2"/>
  </bookViews>
  <sheets>
    <sheet name="Version" sheetId="2" state="hidden" r:id="rId1"/>
    <sheet name="KPI_July" sheetId="6" state="hidden" r:id="rId2"/>
    <sheet name="KPI_Tracker" sheetId="1" r:id="rId3"/>
    <sheet name="KPI Analysis" sheetId="5" state="hidden" r:id="rId4"/>
    <sheet name="Notes" sheetId="3" state="hidden" r:id="rId5"/>
    <sheet name="KPI Dashboard" sheetId="4" state="hidden" r:id="rId6"/>
  </sheets>
  <definedNames>
    <definedName name="_xlnm._FilterDatabase" localSheetId="1" hidden="1">KPI_July!$A$2:$P$112</definedName>
    <definedName name="_xlnm._FilterDatabase" localSheetId="2" hidden="1">KPI_Tracker!$A$2:$R$110</definedName>
    <definedName name="_xlnm.Print_Titles" localSheetId="1">KPI_July!$2:$2</definedName>
    <definedName name="_xlnm.Print_Titles" localSheetId="2">KPI_Tracker!$2:$2</definedName>
  </definedNames>
  <calcPr calcId="145621"/>
  <pivotCaches>
    <pivotCache cacheId="0" r:id="rId7"/>
    <pivotCache cacheId="1" r:id="rId8"/>
    <pivotCache cacheId="2" r:id="rId9"/>
    <pivotCache cacheId="3" r:id="rId10"/>
    <pivotCache cacheId="4" r:id="rId11"/>
  </pivotCaches>
</workbook>
</file>

<file path=xl/calcChain.xml><?xml version="1.0" encoding="utf-8"?>
<calcChain xmlns="http://schemas.openxmlformats.org/spreadsheetml/2006/main">
  <c r="AJ21" i="4" l="1"/>
  <c r="AJ22" i="4"/>
  <c r="AJ23" i="4"/>
  <c r="AJ24" i="4"/>
  <c r="AJ25" i="4"/>
  <c r="AJ26" i="4"/>
  <c r="AJ27" i="4"/>
  <c r="AJ28" i="4"/>
  <c r="AJ29" i="4"/>
  <c r="AJ20" i="4"/>
  <c r="AJ16" i="4"/>
  <c r="AJ17" i="4"/>
  <c r="AG29" i="4"/>
  <c r="AG28" i="4"/>
  <c r="AG27" i="4"/>
  <c r="AG26" i="4"/>
  <c r="AG25" i="4"/>
  <c r="AG24" i="4"/>
  <c r="AG23" i="4"/>
  <c r="AG22" i="4"/>
  <c r="AG21" i="4"/>
  <c r="AG17" i="4"/>
  <c r="AG16" i="4"/>
  <c r="AG15" i="4"/>
  <c r="AJ15" i="4"/>
  <c r="AG14" i="4"/>
  <c r="AJ14" i="4"/>
  <c r="AG13" i="4"/>
  <c r="AJ13" i="4"/>
  <c r="AG12" i="4"/>
  <c r="AJ12" i="4"/>
  <c r="AG20" i="4"/>
  <c r="AG8" i="4"/>
  <c r="AJ8" i="4"/>
  <c r="AG9" i="4"/>
  <c r="AJ9" i="4"/>
  <c r="AG10" i="4"/>
  <c r="AJ10" i="4"/>
  <c r="AG11" i="4"/>
  <c r="AJ11" i="4"/>
  <c r="AG7" i="4"/>
  <c r="AJ7" i="4"/>
  <c r="U11" i="4"/>
  <c r="E23" i="5"/>
  <c r="S13" i="4"/>
  <c r="Y7" i="4"/>
  <c r="AC7" i="4"/>
  <c r="AB22" i="4"/>
  <c r="P22" i="4"/>
  <c r="P24" i="4"/>
  <c r="U13" i="4"/>
  <c r="Y15" i="4"/>
  <c r="AC13" i="4"/>
  <c r="X26" i="4"/>
  <c r="AB28" i="4"/>
  <c r="T24" i="4"/>
  <c r="AA9" i="4"/>
  <c r="W13" i="4"/>
  <c r="Y9" i="4"/>
  <c r="W15" i="4"/>
  <c r="U15" i="4"/>
  <c r="S9" i="4"/>
  <c r="AE13" i="4"/>
  <c r="AA7" i="4"/>
  <c r="AE7" i="4"/>
  <c r="X24" i="4"/>
  <c r="Q7" i="4"/>
  <c r="Q13" i="4"/>
  <c r="AB26" i="4"/>
  <c r="AB20" i="4"/>
  <c r="S7" i="4"/>
  <c r="X22" i="4"/>
  <c r="T20" i="4"/>
  <c r="Y11" i="4"/>
  <c r="Q15" i="4"/>
  <c r="P20" i="4"/>
  <c r="T26" i="4"/>
  <c r="U7" i="4"/>
  <c r="S11" i="4"/>
  <c r="AE15" i="4"/>
  <c r="X20" i="4"/>
  <c r="S15" i="4"/>
  <c r="AA15" i="4"/>
  <c r="Y13" i="4"/>
  <c r="P26" i="4"/>
  <c r="Q11" i="4"/>
  <c r="AC9" i="4"/>
  <c r="W9" i="4"/>
  <c r="T22" i="4"/>
  <c r="W7" i="4"/>
  <c r="AC11" i="4"/>
  <c r="AE11" i="4"/>
  <c r="Q9" i="4"/>
  <c r="AE9" i="4"/>
  <c r="T28" i="4"/>
  <c r="AC15" i="4"/>
  <c r="AA13" i="4"/>
  <c r="E16" i="5"/>
  <c r="W11" i="4"/>
  <c r="AA11" i="4"/>
  <c r="U9" i="4"/>
  <c r="X28" i="4"/>
  <c r="P28" i="4"/>
  <c r="AB24" i="4"/>
  <c r="E26" i="5"/>
  <c r="G26" i="5"/>
  <c r="B9" i="4"/>
  <c r="AD9" i="4"/>
  <c r="AD11" i="4"/>
  <c r="AD13" i="4"/>
  <c r="AD15" i="4"/>
  <c r="AB7" i="4"/>
  <c r="AB9" i="4"/>
  <c r="AB11" i="4"/>
  <c r="AB13" i="4"/>
  <c r="AB15" i="4"/>
  <c r="AD7" i="4"/>
  <c r="Z7" i="4"/>
  <c r="Z9" i="4"/>
  <c r="Z11" i="4"/>
  <c r="Z13" i="4"/>
  <c r="Z15" i="4"/>
  <c r="X7" i="4"/>
  <c r="X9" i="4"/>
  <c r="X11" i="4"/>
  <c r="X13" i="4"/>
  <c r="X15" i="4"/>
  <c r="V9" i="4"/>
  <c r="V13" i="4"/>
  <c r="T9" i="4"/>
  <c r="T15" i="4"/>
  <c r="V7" i="4"/>
  <c r="V11" i="4"/>
  <c r="V15" i="4"/>
  <c r="T7" i="4"/>
  <c r="T11" i="4"/>
  <c r="T13" i="4"/>
  <c r="R7" i="4"/>
  <c r="R11" i="4"/>
  <c r="R15" i="4"/>
  <c r="R9" i="4"/>
  <c r="R13" i="4"/>
  <c r="P11" i="4"/>
  <c r="P15" i="4"/>
  <c r="P13" i="4"/>
  <c r="P9" i="4"/>
  <c r="P7" i="4"/>
</calcChain>
</file>

<file path=xl/sharedStrings.xml><?xml version="1.0" encoding="utf-8"?>
<sst xmlns="http://schemas.openxmlformats.org/spreadsheetml/2006/main" count="2953" uniqueCount="1089">
  <si>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</si>
  <si>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</si>
  <si>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</si>
  <si>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</si>
  <si>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</si>
  <si>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</si>
  <si>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</si>
  <si>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</si>
  <si>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Comments</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</si>
  <si>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</si>
  <si>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</si>
  <si>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</si>
  <si>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</si>
  <si>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</si>
  <si>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</si>
  <si>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</si>
  <si>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</si>
  <si>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</si>
  <si>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</si>
  <si>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</si>
  <si>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</si>
  <si>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</si>
  <si>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</si>
  <si>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</si>
  <si>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</si>
  <si>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Submission of Supply Point Offer following submission of referral notice or reuest for information to a Network Operator</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</si>
  <si>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</si>
  <si>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</si>
  <si>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</si>
  <si>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</si>
  <si>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</si>
  <si>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</si>
  <si>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</si>
  <si>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</si>
  <si>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</si>
  <si>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</si>
  <si>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</si>
  <si>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 xml:space="preserve"> </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</si>
  <si>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</si>
  <si>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</si>
  <si>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</si>
  <si>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</si>
  <si>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</si>
  <si>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</si>
  <si>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</si>
  <si>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</si>
  <si>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</si>
  <si>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</si>
  <si>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</si>
  <si>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</si>
  <si>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</si>
  <si>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</si>
  <si>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</si>
  <si>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</si>
  <si>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</si>
  <si>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</si>
  <si>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</si>
  <si>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</si>
  <si>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</si>
  <si>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</si>
  <si>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</si>
  <si>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</si>
  <si>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</si>
  <si>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</si>
  <si>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</si>
  <si>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</si>
  <si>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</si>
  <si>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</si>
  <si>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</si>
  <si>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</si>
  <si>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</si>
  <si>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</si>
  <si>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</si>
  <si>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</si>
  <si>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</si>
  <si>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</si>
  <si>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</si>
  <si>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</si>
  <si>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</si>
  <si>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</si>
  <si>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</si>
  <si>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</si>
  <si>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</si>
  <si>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</si>
  <si>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</si>
  <si>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</si>
  <si>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</si>
  <si>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</si>
  <si>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</si>
  <si>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</si>
  <si>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</si>
  <si>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</si>
  <si>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</si>
  <si>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</si>
  <si>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</si>
  <si>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</si>
  <si>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</si>
  <si>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</si>
  <si>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</si>
  <si>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</si>
  <si>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</si>
  <si>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</si>
  <si>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</si>
  <si>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</si>
  <si>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</si>
  <si>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</si>
  <si>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</si>
  <si>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</si>
  <si>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</si>
  <si>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</si>
  <si>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</si>
  <si>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</si>
  <si>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</si>
  <si>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</si>
  <si>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</si>
  <si>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</si>
  <si>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</si>
  <si>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</si>
  <si>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</si>
  <si>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</si>
  <si>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</si>
  <si>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</si>
  <si>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</si>
  <si>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</si>
  <si>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</si>
  <si>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</si>
  <si>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</si>
  <si>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</si>
  <si>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</si>
  <si>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</si>
  <si>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</si>
  <si>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</si>
  <si>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</si>
  <si>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</si>
  <si>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</si>
  <si>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</si>
  <si>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</si>
  <si>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</si>
  <si>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</si>
  <si>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</si>
  <si>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</si>
  <si>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</si>
  <si>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</si>
  <si>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</si>
  <si>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</si>
  <si>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</si>
  <si>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</si>
  <si>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</si>
  <si>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</si>
  <si>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</si>
  <si>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</si>
  <si>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</si>
  <si>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</si>
  <si>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DS-CS SA5 - 05</t>
  </si>
  <si>
    <t>In relation to NDM Supply Meters maintain a record of valid Meter Readings for no longer than 5 years</t>
  </si>
  <si>
    <t xml:space="preserve">Receipt of valid Meter Reading </t>
  </si>
  <si>
    <t>Record and maintain the valid Meter Reading</t>
  </si>
  <si>
    <t>Update record of valid Meter Readings as soon as reasonably practicable</t>
  </si>
  <si>
    <t>Update record of valid Meter Readings</t>
  </si>
  <si>
    <t>TPD M5.1.8</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</si>
  <si>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</si>
  <si>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</si>
  <si>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</si>
  <si>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</si>
  <si>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</si>
  <si>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</si>
  <si>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</si>
  <si>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</si>
  <si>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</si>
  <si>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</si>
  <si>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</si>
  <si>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</si>
  <si>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</si>
  <si>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</si>
  <si>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</si>
  <si>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</si>
  <si>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</si>
  <si>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</si>
  <si>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</si>
  <si>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</si>
  <si>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</si>
  <si>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</si>
  <si>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</si>
  <si>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</si>
  <si>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</si>
  <si>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</si>
  <si>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</si>
  <si>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</si>
  <si>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</si>
  <si>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</si>
  <si>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</si>
  <si>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</si>
  <si>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</si>
  <si>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</si>
  <si>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</si>
  <si>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New</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</si>
  <si>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</si>
  <si>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</si>
  <si>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</si>
  <si>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</si>
  <si>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</si>
  <si>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</si>
  <si>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</si>
  <si>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</si>
  <si>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</si>
  <si>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</si>
  <si>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</si>
  <si>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</si>
  <si>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</si>
  <si>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</si>
  <si>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</si>
  <si>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</si>
  <si>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</si>
  <si>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</si>
  <si>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</si>
  <si>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</si>
  <si>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</si>
  <si>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</si>
  <si>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</si>
  <si>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</si>
  <si>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</si>
  <si>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</si>
  <si>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</si>
  <si>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</si>
  <si>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</si>
  <si>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</si>
  <si>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</si>
  <si>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</si>
  <si>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</si>
  <si>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Business Ops: IC&amp;C</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</si>
  <si>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</si>
  <si>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</si>
  <si>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</si>
  <si>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</si>
  <si>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</si>
  <si>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</si>
  <si>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</si>
  <si>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</si>
  <si>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</si>
  <si>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</si>
  <si>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</si>
  <si>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</si>
  <si>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</si>
  <si>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</si>
  <si>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</si>
  <si>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</si>
  <si>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</si>
  <si>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</si>
  <si>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</si>
  <si>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</si>
  <si>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</si>
  <si>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</si>
  <si>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</si>
  <si>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</si>
  <si>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</si>
  <si>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</si>
  <si>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</si>
  <si>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</si>
  <si>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</si>
  <si>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SA5-15</t>
  </si>
  <si>
    <t>For Class 1 Supply Meters, the actions undertaken as a result of receiving a Valid Meter Reading or Check read</t>
  </si>
  <si>
    <t xml:space="preserve">The acceptance of a Valid Meter Reading, Check Read or Updated Meter Reading
</t>
  </si>
  <si>
    <t>The determined UDQO and Annual Quantity of the relevant Supply Point.
The calculation of the Metered Volume and Metered Quantity.</t>
  </si>
  <si>
    <t>As required in accordance with TPD E, H, G and S
The provision of the Valid Daily Meter Reading to the Registered User by 11:00 hours on Day D+2</t>
  </si>
  <si>
    <t xml:space="preserve">M5.1.7 
M5.12.9
</t>
  </si>
  <si>
    <t>ASGT-CS SA5-16</t>
  </si>
  <si>
    <t>For Class 2 Supply Meters, the actions undertaken as a result of receiving a Valid Meter Reading, Check Read or Updated Meter Reading</t>
  </si>
  <si>
    <t xml:space="preserve">M5.1.7
M5.12.9
M5.14.3
M5.16.3
</t>
  </si>
  <si>
    <t>ASGT-CS SA5-17</t>
  </si>
  <si>
    <t>For Class 3 and 4 Supply Meters, the actions undertaken as a result of receiving a Valid Meter Reading, Check Read or Updated Meter Reading</t>
  </si>
  <si>
    <t xml:space="preserve">The acceptance of a Valid Meter Reading or Check Read </t>
  </si>
  <si>
    <t>For Offtake Reconciliation and determination of the Annual Quantity of the relevant Supply Point.
The calculation of the Metered Volume and Metered Quantity.</t>
  </si>
  <si>
    <t>M5.1.7
M5.12.9
M5.14.3
M5.16.3</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</si>
  <si>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</si>
  <si>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</si>
  <si>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</si>
  <si>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</si>
  <si>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</si>
  <si>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</si>
  <si>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</si>
  <si>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</si>
  <si>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</si>
  <si>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</si>
  <si>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</si>
  <si>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</si>
  <si>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</si>
  <si>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</si>
  <si>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</si>
  <si>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</si>
  <si>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</si>
  <si>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</si>
  <si>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</si>
  <si>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</si>
  <si>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</si>
  <si>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</si>
  <si>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</si>
  <si>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</si>
  <si>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</si>
  <si>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</si>
  <si>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</si>
  <si>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</si>
  <si>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</si>
  <si>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</si>
  <si>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</si>
  <si>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</si>
  <si>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</si>
  <si>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</si>
  <si>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</si>
  <si>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</si>
  <si>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</si>
  <si>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</si>
  <si>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</si>
  <si>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</si>
  <si>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</si>
  <si>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</si>
  <si>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</si>
  <si>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</si>
  <si>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</si>
  <si>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</si>
  <si>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</si>
  <si>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</si>
  <si>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</si>
  <si>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</si>
  <si>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</si>
  <si>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</si>
  <si>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</si>
  <si>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</si>
  <si>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</si>
  <si>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</si>
  <si>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</si>
  <si>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</si>
  <si>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</si>
  <si>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</si>
  <si>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</si>
  <si>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</si>
  <si>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</si>
  <si>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</si>
  <si>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</si>
  <si>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</si>
  <si>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</si>
  <si>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</si>
  <si>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</si>
  <si>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</si>
  <si>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</si>
  <si>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</si>
  <si>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</si>
  <si>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</si>
  <si>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</si>
  <si>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</si>
  <si>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</si>
  <si>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</si>
  <si>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</si>
  <si>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</si>
  <si>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</si>
  <si>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</si>
  <si>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</si>
  <si>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</si>
  <si>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</si>
  <si>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</si>
  <si>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</si>
  <si>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</si>
  <si>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</si>
  <si>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</si>
  <si>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</si>
  <si>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</si>
  <si>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</si>
  <si>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</si>
  <si>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</si>
  <si>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</si>
  <si>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</si>
  <si>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</si>
  <si>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</si>
  <si>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</si>
  <si>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</si>
  <si>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</si>
  <si>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</si>
  <si>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</si>
  <si>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</si>
  <si>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</si>
  <si>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</si>
  <si>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</si>
  <si>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</si>
  <si>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</si>
  <si>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</si>
  <si>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</si>
  <si>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</si>
  <si>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</si>
  <si>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</si>
  <si>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</si>
  <si>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</si>
  <si>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</si>
  <si>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</si>
  <si>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</si>
  <si>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</si>
  <si>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</si>
  <si>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</si>
  <si>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</si>
  <si>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</si>
  <si>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</si>
  <si>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</si>
  <si>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</si>
  <si>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</si>
  <si>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</si>
  <si>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</si>
  <si>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</si>
  <si>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</si>
  <si>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</si>
  <si>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</si>
  <si>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</si>
  <si>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</si>
  <si>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</si>
  <si>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</si>
  <si>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</si>
  <si>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</si>
  <si>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</si>
  <si>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</si>
  <si>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</si>
  <si>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</si>
  <si>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</si>
  <si>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</si>
  <si>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</si>
  <si>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</si>
  <si>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</si>
  <si>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</si>
  <si>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</si>
  <si>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</si>
  <si>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</si>
  <si>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</si>
  <si>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</si>
  <si>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</si>
  <si>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</si>
  <si>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</si>
  <si>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</si>
  <si>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</si>
  <si>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</si>
  <si>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</si>
  <si>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</si>
  <si>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</si>
  <si>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</si>
  <si>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</si>
  <si>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</si>
  <si>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</si>
  <si>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</si>
  <si>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</si>
  <si>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</si>
  <si>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</si>
  <si>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</si>
  <si>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</si>
  <si>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</si>
  <si>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</si>
  <si>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</si>
  <si>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</si>
  <si>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</si>
  <si>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</si>
  <si>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</si>
  <si>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</si>
  <si>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</si>
  <si>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</si>
  <si>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</si>
  <si>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</si>
  <si>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</si>
  <si>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</si>
  <si>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</si>
  <si>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</si>
  <si>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</si>
  <si>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</si>
  <si>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</si>
  <si>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</si>
  <si>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</si>
  <si>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</si>
  <si>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</si>
  <si>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Version 0.1</t>
  </si>
  <si>
    <t>From version 2.1 of the Service Description Table which includes Mod 0610 updates</t>
  </si>
  <si>
    <t xml:space="preserve">Version  </t>
  </si>
  <si>
    <t>Date</t>
  </si>
  <si>
    <t>Notification of the prevailing Supply Point Capacity becoming greater than the Offered Supply Point Capacity as a result of a a Capacity Revision Application</t>
  </si>
  <si>
    <t>Industry Engagement</t>
  </si>
  <si>
    <t>Send Network Operator notice and relevant content relating to Invoice Documents that have been submitted to all Users (SIF &amp; SIR)</t>
  </si>
  <si>
    <t>Section of DSC</t>
  </si>
  <si>
    <t>Version 0.2</t>
  </si>
  <si>
    <t>Updates following review with Business</t>
  </si>
  <si>
    <t>Note:</t>
  </si>
  <si>
    <t>Where a performance standard is not stated it is assumed to be 100%</t>
  </si>
  <si>
    <t>Part E Specific Services - Service Area 22</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</si>
  <si>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</si>
  <si>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</si>
  <si>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</si>
  <si>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</si>
  <si>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</si>
  <si>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</si>
  <si>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</si>
  <si>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</si>
  <si>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</si>
  <si>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</si>
  <si>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</si>
  <si>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</si>
  <si>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</si>
  <si>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</si>
  <si>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</si>
  <si>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</si>
  <si>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</si>
  <si>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</si>
  <si>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</si>
  <si>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</si>
  <si>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</si>
  <si>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General Terms D</t>
  </si>
  <si>
    <t>Install 100% of UK Link provided equipment and UK Link provided software within 45 Business Days of receipt</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</si>
  <si>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</si>
  <si>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</si>
  <si>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</si>
  <si>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</si>
  <si>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</si>
  <si>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</si>
  <si>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</si>
  <si>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</si>
  <si>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</si>
  <si>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</si>
  <si>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</si>
  <si>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</si>
  <si>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</si>
  <si>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</si>
  <si>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</si>
  <si>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</si>
  <si>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</si>
  <si>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</si>
  <si>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</si>
  <si>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</si>
  <si>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</si>
  <si>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</si>
  <si>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</si>
  <si>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</si>
  <si>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</si>
  <si>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</si>
  <si>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</si>
  <si>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</si>
  <si>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</si>
  <si>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</si>
  <si>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</si>
  <si>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</si>
  <si>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</si>
  <si>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</si>
  <si>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</si>
  <si>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</si>
  <si>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</si>
  <si>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</si>
  <si>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</si>
  <si>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</si>
  <si>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</si>
  <si>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</si>
  <si>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</si>
  <si>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</si>
  <si>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</si>
  <si>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</si>
  <si>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</si>
  <si>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</si>
  <si>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</si>
  <si>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</si>
  <si>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</si>
  <si>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</si>
  <si>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</si>
  <si>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</si>
  <si>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</si>
  <si>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</si>
  <si>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</si>
  <si>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</si>
  <si>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</si>
  <si>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</si>
  <si>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</si>
  <si>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</si>
  <si>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</si>
  <si>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</si>
  <si>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</si>
  <si>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</si>
  <si>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</si>
  <si>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</si>
  <si>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</si>
  <si>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</si>
  <si>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</si>
  <si>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</si>
  <si>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</si>
  <si>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</si>
  <si>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</si>
  <si>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</si>
  <si>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</si>
  <si>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</si>
  <si>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</si>
  <si>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</si>
  <si>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Paul Crump</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</si>
  <si>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</si>
  <si>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</si>
  <si>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</si>
  <si>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</si>
  <si>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</si>
  <si>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</si>
  <si>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</si>
  <si>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</si>
  <si>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</si>
  <si>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</si>
  <si>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</si>
  <si>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</si>
  <si>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</si>
  <si>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</si>
  <si>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</si>
  <si>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</si>
  <si>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</si>
  <si>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</si>
  <si>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None</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</si>
  <si>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</si>
  <si>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</si>
  <si>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</si>
  <si>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</si>
  <si>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</si>
  <si>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</si>
  <si>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</si>
  <si>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Part C - Agency Services for Transporters - Code Services</t>
  </si>
  <si>
    <t>Part B Direct Service - Non Code Services</t>
  </si>
  <si>
    <t>Part A Direct Service - Code Services</t>
  </si>
  <si>
    <t>Part D - Agency Services for Transporters - Non Code Services</t>
  </si>
  <si>
    <t>Part H Agency Services for independent Gas Transporters (iGT) - Code Services</t>
  </si>
  <si>
    <t>Part I Agency Services for independent Gas Transporters (iGT) - Non Code Services</t>
  </si>
  <si>
    <t>IS Operations</t>
  </si>
  <si>
    <t>Customer Lifecycle</t>
  </si>
  <si>
    <t>does not translate to existing reporting</t>
  </si>
  <si>
    <t xml:space="preserve">Valid Invoice Queries for calculation errors do not exceed 2% of issued charges, by volume for submitted Invoice Documents in the relevant Billing Period    
</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</si>
  <si>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</si>
  <si>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 xml:space="preserve">Business Area </t>
  </si>
  <si>
    <t>Lead</t>
  </si>
  <si>
    <t>Annie Griffiths</t>
  </si>
  <si>
    <t>Donna Johnson</t>
  </si>
  <si>
    <t xml:space="preserve">Dave Ackers </t>
  </si>
  <si>
    <t>Lee Jackson</t>
  </si>
  <si>
    <t>Richard Cresswell</t>
  </si>
  <si>
    <t>Mark Cockayne / Fiona Cottam / Dan Donovan</t>
  </si>
  <si>
    <t xml:space="preserve">Mark Cockayne  </t>
  </si>
  <si>
    <t>Fiona Cottam</t>
  </si>
  <si>
    <t>Victoria Spiller</t>
  </si>
  <si>
    <t>Simon Bissett</t>
  </si>
  <si>
    <t>Mark Cockayne</t>
  </si>
  <si>
    <t>Carole Elwell</t>
  </si>
  <si>
    <t>Darren Jackson</t>
  </si>
  <si>
    <t>Dawn Gallacher</t>
  </si>
  <si>
    <t>In accordance with the agreed schedule, check with Andy</t>
  </si>
  <si>
    <t>Check with Andy, need separate line?</t>
  </si>
  <si>
    <t>All UKLink systems, check with Andy</t>
  </si>
  <si>
    <t>Mike Orsler</t>
  </si>
  <si>
    <t>Adam Jones</t>
  </si>
  <si>
    <t>Emma Smith</t>
  </si>
  <si>
    <t>Question Dawn: We also had an ASA target for emergency contacts 22 &amp; 23</t>
  </si>
  <si>
    <t>Service line</t>
  </si>
  <si>
    <t xml:space="preserve">Mno. DVD </t>
  </si>
  <si>
    <t>This can also be delivered by USB</t>
  </si>
  <si>
    <t xml:space="preserve">SS SA22 58 </t>
  </si>
  <si>
    <t>Email Reporting Service</t>
  </si>
  <si>
    <t>I don’t understand what this service line is. The detail is covered in 59/60/61/62</t>
  </si>
  <si>
    <t>SS SA22 54 / 55</t>
  </si>
  <si>
    <t>Historic asset and read portfolio report</t>
  </si>
  <si>
    <t>54 &amp; 55 appear identical. Should the delivery frequency be different?</t>
  </si>
  <si>
    <t>SS SA22 50 / 51 / 52</t>
  </si>
  <si>
    <t>Data Enquiry Service Last Accessed Report</t>
  </si>
  <si>
    <t>50, 51 &amp; 52 appear identical. Should the delivery frequency be different?</t>
  </si>
  <si>
    <t xml:space="preserve">Questions from Lee: </t>
  </si>
  <si>
    <t>Version 0.3</t>
  </si>
  <si>
    <t>Updates following review by Dawn, Richard &amp; Lee</t>
  </si>
  <si>
    <t>ASGT-CS SA2-01 Removed the % standard as this is for non financial queries, check with Andy</t>
  </si>
  <si>
    <t>on dates notified by the CDSP to the User, check with Andy</t>
  </si>
  <si>
    <t xml:space="preserve">Review comments: </t>
  </si>
  <si>
    <t xml:space="preserve">DS-CS SA1 - 25 </t>
  </si>
  <si>
    <t>SSMP Nomination - as fully automated should this be IS?</t>
  </si>
  <si>
    <t>Send notice to User of accepted read (Must Read) onto UK Link system.</t>
  </si>
  <si>
    <r>
      <t xml:space="preserve">Clarification Richard: Must Reads SS SA22 05 &amp; SS SA22 06 – the </t>
    </r>
    <r>
      <rPr>
        <b/>
        <sz val="12"/>
        <rFont val="Calibri"/>
        <family val="2"/>
        <scheme val="minor"/>
      </rPr>
      <t xml:space="preserve">Time for delivery of service requirement </t>
    </r>
    <r>
      <rPr>
        <sz val="12"/>
        <rFont val="Calibri"/>
        <family val="2"/>
        <scheme val="minor"/>
      </rPr>
      <t>was always last Business Day of the month.  I’m happy with the change made but just wanted to check this was intentional? Reference to M5.3?</t>
    </r>
  </si>
  <si>
    <t>Version 1.0</t>
  </si>
  <si>
    <t xml:space="preserve">Notify users and Network operators of Derived Factors </t>
  </si>
  <si>
    <t xml:space="preserve">Published notification for next gas year by 15th September </t>
  </si>
  <si>
    <t>Analytical Serv.</t>
  </si>
  <si>
    <t>Recover UK Link failures</t>
  </si>
  <si>
    <t>within 5 hours recovery period</t>
  </si>
  <si>
    <t>Operations</t>
  </si>
  <si>
    <t>Annie Griffith</t>
  </si>
  <si>
    <t>Create applicant users</t>
  </si>
  <si>
    <t>100% within 3 business days</t>
  </si>
  <si>
    <t>Cust. Lifecycle</t>
  </si>
  <si>
    <t xml:space="preserve">Respond to user faults and or queries with the target incident management impact levels.
As from March 05  these results are for xoserve application USD's only.                                                   </t>
  </si>
  <si>
    <t xml:space="preserve">P1 - 95% - resolve within 4 hours                                                                                                                                                                </t>
  </si>
  <si>
    <t>P2 - 90% - resolve within 8 hours</t>
  </si>
  <si>
    <t>P3 - 90% resolve within 12 hours</t>
  </si>
  <si>
    <t>P4 - 90% resolve within 24 hours</t>
  </si>
  <si>
    <t>P5 - 90% resolve within 5 days</t>
  </si>
  <si>
    <t>Produce  and deliver relevant Network Code Standards of Service calculations, collate reports and produce invoice.</t>
  </si>
  <si>
    <t>100% by 15th Business Day within calendar month</t>
  </si>
  <si>
    <t>Submit change documentation (including Evaluation quotation report, business evaluation report and change completion)</t>
  </si>
  <si>
    <t>95% in accordance with the timescales</t>
  </si>
  <si>
    <t>Portfolio Office</t>
  </si>
  <si>
    <t>Steve Muffett</t>
  </si>
  <si>
    <t>Process 100% of Shipper Agreed Reads received via UK Link communication within 2 Business Days</t>
  </si>
  <si>
    <t>Dave Ackers</t>
  </si>
  <si>
    <t>Item</t>
  </si>
  <si>
    <t>Manager responsible for checking</t>
  </si>
  <si>
    <t>Priority</t>
  </si>
  <si>
    <t>Old #</t>
  </si>
  <si>
    <t>Infrastucture</t>
  </si>
  <si>
    <t>Gemini</t>
  </si>
  <si>
    <t>UK link</t>
  </si>
  <si>
    <t>IP</t>
  </si>
  <si>
    <t>CMS</t>
  </si>
  <si>
    <t>DE</t>
  </si>
  <si>
    <t xml:space="preserve">a) Submit 100% of User scheduled Invoice Documents and supporting information for each Invoice Type on the invoice date for the relevant Billing Period      </t>
  </si>
  <si>
    <t>In accordance with TPD Section S2.4.2</t>
  </si>
  <si>
    <t>Version 1.1</t>
  </si>
  <si>
    <t>Updated ASGT-CS SA7-02 &amp; ASGT-CS SA7-03 to reflect design, note added for DSC to be amended</t>
  </si>
  <si>
    <t>RAG Status</t>
  </si>
  <si>
    <t>G</t>
  </si>
  <si>
    <t>Business Area</t>
  </si>
  <si>
    <t>Missed KPI List</t>
  </si>
  <si>
    <t>Total KPI 
Count</t>
  </si>
  <si>
    <t>Queries identified from version 0.2 &amp; 0.3 remain outstanding, these will be updated in later version of the DSC and or  list.</t>
  </si>
  <si>
    <t xml:space="preserve">Mapping to Previous </t>
  </si>
  <si>
    <t xml:space="preserve"> reporting ref 13</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</si>
  <si>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</si>
  <si>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</si>
  <si>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</si>
  <si>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</si>
  <si>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</si>
  <si>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</si>
  <si>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</si>
  <si>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</si>
  <si>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</si>
  <si>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</si>
  <si>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</si>
  <si>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</si>
  <si>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</si>
  <si>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</si>
  <si>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 reporting ref 3</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</si>
  <si>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</si>
  <si>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</si>
  <si>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</si>
  <si>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</si>
  <si>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</si>
  <si>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</si>
  <si>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</si>
  <si>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</si>
  <si>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</si>
  <si>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</si>
  <si>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</si>
  <si>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</si>
  <si>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</si>
  <si>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</si>
  <si>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</si>
  <si>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</si>
  <si>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</si>
  <si>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Reporting and monitoring may not be available for new or changes to existing s therefore a missed  may not be reported correctly</t>
  </si>
  <si>
    <t>Question Dawn: Have a 3 day Go Live target but I can’t find it in the service description table but have a look at the attachment -  number 55 was IX (but only the 45 day target) and  number 56 which was the 3 day Go Live but this is limited to a max of 4 per calendar month. Section V 2.1.6</t>
  </si>
  <si>
    <t>iris: Missing from new DSC 's</t>
  </si>
  <si>
    <t xml:space="preserve"> New #</t>
  </si>
  <si>
    <t xml:space="preserve">
Target
's NOT listed within the DSC are highlighted
</t>
  </si>
  <si>
    <t>XOSERVE  KPI Dashboard</t>
  </si>
  <si>
    <t>Monthly Trend</t>
  </si>
  <si>
    <t>How many KPIs did we succeed this month</t>
  </si>
  <si>
    <t>KPI 1</t>
  </si>
  <si>
    <t>KPI 2</t>
  </si>
  <si>
    <t>KPI 3</t>
  </si>
  <si>
    <t>KPI 4</t>
  </si>
  <si>
    <t>Row Labels</t>
  </si>
  <si>
    <t>Column Labels</t>
  </si>
  <si>
    <t>Count of Reference</t>
  </si>
  <si>
    <t>Business Ops: CDS</t>
  </si>
  <si>
    <t>(Multiple Items)</t>
  </si>
  <si>
    <t>How are we doing compared to previous month?</t>
  </si>
  <si>
    <t>Missed  / At Risk 
KPI Count</t>
  </si>
  <si>
    <t>Last updated on</t>
  </si>
  <si>
    <t>KPI Priority</t>
  </si>
  <si>
    <t>Business Owner 
(Manager)</t>
  </si>
  <si>
    <t>Business Owner 
(Lead)</t>
  </si>
  <si>
    <t>KPI Tracker for July '17</t>
  </si>
  <si>
    <t>What is remedial action?</t>
  </si>
  <si>
    <t>Comments / Details</t>
  </si>
  <si>
    <t>reporting ref 13</t>
  </si>
  <si>
    <t>R</t>
  </si>
  <si>
    <t>Failed Count</t>
  </si>
  <si>
    <t>Total Count</t>
  </si>
  <si>
    <t>Success count</t>
  </si>
  <si>
    <t>How many success</t>
  </si>
  <si>
    <t>At Risk KPI List</t>
  </si>
  <si>
    <t>1 Business exception (case category RU07, asset attach) has failed its defined SLA  resulting in a failure of DCS-CS SA3 – 01</t>
  </si>
  <si>
    <t>In respect of Reporting there are 2 KPIs (Priority 3) which potentially will not be issued on time - The CSEP and Unique Sites Portfolio
Reports. The DSC Reference No.s. are SS SA22 40 and SS SA22 42.. The Priority Consumer Report remains elusive.</t>
  </si>
  <si>
    <t>The Query Management Standard of Service Report (MOD565) not sent out by due date – 12th July. Will not be going out until
report content is fixed. Five Shippers subscribe to this report.</t>
  </si>
  <si>
    <t>We are learning of Opening reads failure via email as no reports have been designed to cater for the new targets / rules for the
Classes 2,3 and 4.</t>
  </si>
  <si>
    <t>MOD 565</t>
  </si>
  <si>
    <t>MOD 416</t>
  </si>
  <si>
    <t>Aug '17</t>
  </si>
  <si>
    <t>RAG Status updated on</t>
  </si>
  <si>
    <t>Comments updated on</t>
  </si>
  <si>
    <t>Remedial action updated on</t>
  </si>
  <si>
    <t>Reporting Month</t>
  </si>
  <si>
    <t>On Track</t>
  </si>
  <si>
    <t>N/A only when a GRE Query arises</t>
  </si>
  <si>
    <t>KPI Obligation</t>
  </si>
  <si>
    <t>Performance Standard</t>
  </si>
  <si>
    <t>Following receipt of a Supply Point Enquiry, send Enquiring User a response, acceptance or rejection notification, where accepted, the relevant information</t>
  </si>
  <si>
    <t xml:space="preserve">100% within two (2) Supply Point System Business Days of receipt </t>
  </si>
  <si>
    <t>Following receipt of a Supply Point Nomination, send Proposing User a Supply Point Offer or a rejection notification or send User and the relevant Network Operator a Referral notice.</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</si>
  <si>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</si>
  <si>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</si>
  <si>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</si>
  <si>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</si>
  <si>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</si>
  <si>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</si>
  <si>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</si>
  <si>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</si>
  <si>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 xml:space="preserve">Following receipt of a Supply Point Confirmation send Proposing User notice of the acceptance or rejection </t>
  </si>
  <si>
    <t xml:space="preserve">100% within two (2) Supply Point Systems Business Days of receipt </t>
  </si>
  <si>
    <t>Following receipt of a valid Supply Point Confirmation where a Supply Point Withdrawal has not been submitted, send existing User notice of the Confirmation and the Proposed Registration Date</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</si>
  <si>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</si>
  <si>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Following receipt of a Supply Point Objection, send User notice of acceptance or rejection</t>
  </si>
  <si>
    <t>Following receipt of Supply Point Objection which has not been withdrawn by the Objection Deadline, send each existing Registered User notice that the Confirmation has lapsed</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</si>
  <si>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</si>
  <si>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 xml:space="preserve">Send Existing Registered User notice of effective Supply Point Confirmation and details of the identity of the new Registered User and Supplier </t>
  </si>
  <si>
    <t>Following receipt of a Supply Point Withdrawal, send notice of acceptance or rejection. For Shared Supply Meter Points, inform each Sharing Registered User notice of the Withdrawal acceptance.</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</si>
  <si>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</si>
  <si>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</si>
  <si>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Following receipt of a Withdrawal notification for a SSMP, send other Sharing Registered Users notice of the Withdrawal</t>
  </si>
  <si>
    <t>100% within two (2) Supply Point Systems Business Days of the receipt of the Withdrawal Notice</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</si>
  <si>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</si>
  <si>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</si>
  <si>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</si>
  <si>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</si>
  <si>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Following a request to withdraw a Supply Point Objection, send Objecting User notice of acceptance or rejection, and for accepted requests, send notice to the Proposing User of the withdrawn Objection</t>
  </si>
  <si>
    <t>DS-CS SA1 - 53</t>
  </si>
  <si>
    <t xml:space="preserve">Following receipt of a  Shared Supply Meter Point Confirmation from each Sharing Registered User, send each Proposing Sharing Registered User notice of acceptance or rejection and where rejected the reason for rejection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</si>
  <si>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</si>
  <si>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</si>
  <si>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</si>
  <si>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</si>
  <si>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</si>
  <si>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</si>
  <si>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</si>
  <si>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</si>
  <si>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</si>
  <si>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Following receipt of data which must be recorded in the Supply Point Register, send notice of acceptance or rejection of the request and for accepted requests, record or update the data</t>
  </si>
  <si>
    <t>100% within two (2) Supply Point Systems Business Days of receipt</t>
  </si>
  <si>
    <t>Following receipt of a Class 2 Meter Reading, Updated Meter Reading or Check Read, validate the read &amp; notify the User of the outcome of the validation, for accepted reads, record as a Valid Meter Reading or Check Read</t>
  </si>
  <si>
    <t>Following receipt of a Class 3 or 4 Meter Reading, Updated Meter Reading or Check Read, validate the read &amp; notify the User of the outcome of the validation, for accepted reads, record as a Valid Meter Reading or Check Read</t>
  </si>
  <si>
    <t>Generate an estimated Opening Meter Reading for a Class 2 Supply Meter Point &amp; provide to the relevant User</t>
  </si>
  <si>
    <t>100% on the 6th Day after the Supply Point Registration date</t>
  </si>
  <si>
    <t>Generate an estimated Opening Meter Reading for a Class 3 Supply Meter Point &amp; provide to the relevant User</t>
  </si>
  <si>
    <t xml:space="preserve">100% on the 6th Day or the 15th day after the Supply Point Registration date depending on the outgoing Supply Point Class. </t>
  </si>
  <si>
    <t>Generate an estimated Opening Meter Reading for a Class 4 Supply Meter Point &amp; provide to the relevant User</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</si>
  <si>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</si>
  <si>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</si>
  <si>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Notification to the User of the revised AQ and, where applicable, if the AQ has crossed the threshold requirement</t>
  </si>
  <si>
    <t xml:space="preserve">100% by no later than 5 Business Days before the end of the AQ Calculation Month. </t>
  </si>
  <si>
    <t>Following receipt of an AQ Correction that has failed validations, notify User that rejected with reason.</t>
  </si>
  <si>
    <t>100% within 2 Supply Point Business days of the request</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</si>
  <si>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</si>
  <si>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</si>
  <si>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</si>
  <si>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</si>
  <si>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</si>
  <si>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</si>
  <si>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Send all UK Link System Users a list of all Business Days and Supply Point Systems Business Days for the following calendar year</t>
  </si>
  <si>
    <t>100% by 30 September in each calendar year</t>
  </si>
  <si>
    <t>Send the Allocation Agent for a SSMP (not telemetered) the allocated volume &amp; energy for the previous day</t>
  </si>
  <si>
    <t xml:space="preserve">100% by 16.30 on the day following the Gas Day </t>
  </si>
  <si>
    <t>Send the User notification of the due date for a Meter Inspection</t>
  </si>
  <si>
    <t>100% by not later than four (4) months prior to the date by which the meter inspection must be carried out</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</si>
  <si>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</si>
  <si>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</si>
  <si>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</si>
  <si>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</si>
  <si>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Validation of the Meter Reading or Check Read and send the Registered User the valid accepted Meter Reading following receipt from the DMSP for Class 1 Supply Meter Points</t>
  </si>
  <si>
    <t>By 12:00 reasonable endeavours, and 100% by 14:00 on D+1</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</si>
  <si>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</si>
  <si>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</si>
  <si>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Submit Users Ancillary Invoice following request from the Transporter</t>
  </si>
  <si>
    <t xml:space="preserve">Submit 98% of User Invoice Documents for an Ancillary Invoice </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</si>
  <si>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</si>
  <si>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</si>
  <si>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Send User an Amendment invoice or an Ancillary invoice following the issue of an incorrect invoice</t>
  </si>
  <si>
    <t>Submit 100% by month +2 following invoice query resolution</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</si>
  <si>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</si>
  <si>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</si>
  <si>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 xml:space="preserve">Maintain an up to date and accurate record of a User's current Secured Credit Limit following receipt of information from applicant User to support admission requirements </t>
  </si>
  <si>
    <t>Following receipt of an application for an Increased Secured Credit Limit from a User, review application and security provided (if any), and where appropriate, revise the User's Secured Credit Limit in accordance with the Energy Balancing Credit Rules</t>
  </si>
  <si>
    <t>Occurrence of one of the events referred to in TPD X2.2.6(a), review User's Secured Credit Limit and security provided (if any), and where appropriate, revise the User's Secured Credit Limit in accordance with the Energy Balancing Credit Rules</t>
  </si>
  <si>
    <t>Occurrence of one of the events referred to in TPD X2.2.6(b), review User's Secured Credit Limit and security provided (if any), and where appropriate, revise the User's Secured Credit Limit in accordance with the Energy Balancing Credit Rules</t>
  </si>
  <si>
    <t>Send the User a Cash Call notice where the User's Outstanding Relevant Balancing Indebtedness exceeds the User's Cash Call Limit</t>
  </si>
  <si>
    <t>Send notice of non payment of the Cash Call to the User by close of the Business Day following Day on which Cash Call was made and send a copy of the notice to the Authority and suspend credit payments to User</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</si>
  <si>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</si>
  <si>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</si>
  <si>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 xml:space="preserve">Following receipt of a valid request to register the iGT System, create the iGT System (CSEP Project), and, where applicable, provide the relevant information to the Gas Transporter &amp; Shipper(s) </t>
  </si>
  <si>
    <t>Operate, manage &amp; support UKLink Gemini Data Centre</t>
  </si>
  <si>
    <t>Operating, managing and supporting Application Servers, including storage management, systems programming, capacity planning, performance tuning and maintenance for UKLink Gemini</t>
  </si>
  <si>
    <t>Provide operations support to UKLink Gemini</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</si>
  <si>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</si>
  <si>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</si>
  <si>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Record the notification and any other relevant information following receipt of proposed connection or disconnection of the meter</t>
  </si>
  <si>
    <t xml:space="preserve">100% within two (2) Supply Point System Business Days of identification of User 
</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</si>
  <si>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</si>
  <si>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</si>
  <si>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Conduct a customer satisfaction survey with Shippers and publish results to Networks and Shippers.</t>
  </si>
  <si>
    <t>a) Publish within 2 months of the survey closure
b) maintain an overall score of the equivalent of 3.5 or above (out of 5)</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</si>
  <si>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</si>
  <si>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</si>
  <si>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 xml:space="preserve">Send Network Operators notice of invoice Documents issued </t>
  </si>
  <si>
    <t>100% within twenty four (24) hours of the submission of the Invoice Documents to Users (SIF/SIR)</t>
  </si>
  <si>
    <t>Provide Must Read notifications to the relevant Transporter MRA and the User for Monthly Read Meters</t>
  </si>
  <si>
    <t>Provide Must Read notifications to the relevant Transporter MRA and the User for Annual Read Meters (Non-Monthly Read Meters)</t>
  </si>
  <si>
    <t>On receipt of a Valid Must Read from the Transporters MRA, send notice to the User</t>
  </si>
  <si>
    <t>As soon a reasonably practicable</t>
  </si>
  <si>
    <t>Following acceptance of the quote, provide, install, commission, test and maintain an Option 1 IX connection</t>
  </si>
  <si>
    <t xml:space="preserve">Install 100% of UK Link provided equipment and UK Link provided software within 45 Business Days of receipt
</t>
  </si>
  <si>
    <t>Following acceptance of the quote, provide, install, commission, test and maintain an Option 2 IX connection</t>
  </si>
  <si>
    <t>Following acceptance of the quote, provide, install, commission, test and maintain an Option 3 IX connection</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</si>
  <si>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</si>
  <si>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</si>
  <si>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Registered User Portfolio Report Service. Query Management - Standards of Service, Annual Service (scheduled monthly reports) acknowledgement and provision of the report</t>
  </si>
  <si>
    <t>As agreed</t>
  </si>
  <si>
    <t>Registered User Portfolio Report Service. Registered User Portfolio Statement, Ad Hoc Service (for one monthly scheduled report);  acknowledgement and provision of the report</t>
  </si>
  <si>
    <t>Registered User Portfolio Report Service. Registered User Portfolio Report Annual Service (for portfolios not exceeding one (1) million Supply Points); Acknowledgement and provision of the report</t>
  </si>
  <si>
    <t>Registered User Portfolio Report Service. CSEP Portfolio Report, Annual Service (scheduled monthly reports); Acknowledgement and provision of the report</t>
  </si>
  <si>
    <t>Registered User Portfolio Report Service. Unique Sites Portfolio Report, Annual Service (scheduled monthly reports); Acknowledgement and provision of the report.</t>
  </si>
  <si>
    <t>Registered User Portfolio Report Service. Registered User Portfolio Report Acknowledgement and provision of the Annual Asset Portfolio Report, Annual Service (once per year).</t>
  </si>
  <si>
    <t>Registered User Portfolio Report Service. Transco Asset Portfolio Report, Annual Service (scheduled monthly reports); Acknowledgement and provision of the report.</t>
  </si>
  <si>
    <t>Registered User Portfolio Report Service. Data Portfolio Snapshot, Annual Service (scheduled monthly reports);  Acknowledgement and provision of the report</t>
  </si>
  <si>
    <t>Registered User Portfolio Report Service. Data Enquiry Service Last Accessed Report, Annual Service - Monthly (scheduled monthly reports); Acknowledgement and provision of the report</t>
  </si>
  <si>
    <t>Registered User Portfolio Report Service. Data Enquiry Service Last Accessed Report, Annual Service - Quarterly (four (4) scheduled reports; April, July, October, January each year); Acknowledgement and provision of the report</t>
  </si>
  <si>
    <t>Registered User Portfolio Report Service. Data Enquiry Service Last Accessed Report, Annual Service - six monthly (two (2) scheduled reports April &amp; October each year); Acknowledgement and provision of the report</t>
  </si>
  <si>
    <t>Registered User Portfolio Report Service. Historic Asset &amp; Read Portfolio Report, Annual Service quarterly (four (4) scheduled reports (April, July, October, January each year); Acknowledgement and provision of the report</t>
  </si>
  <si>
    <t>Registered User Portfolio Report Service. Historic Asset &amp; Read Portfolio Report, Annual Service monthly (scheduled monthly reports); Acknowledgement and provision of the report</t>
  </si>
  <si>
    <t>Acknowledgement to confirm CDSP's agreement to provide the requested Email Reporting Service</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</si>
  <si>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</si>
  <si>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</si>
  <si>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Where the acknowledgement is issued after 12:00 pm on a business day: No later than the end of the third Business Day following  submission of the Email Reporting Request Acknowledgement</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</si>
  <si>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</si>
  <si>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</si>
  <si>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Where the acknowledgement is issued after 12:00 pm on a business day: No later than the end of the sixth Business Day following  submission of the Email Reporting Request Acknowledgement</t>
  </si>
  <si>
    <t>Provision of Data Enquiry service</t>
  </si>
  <si>
    <t>Part a - 97% availability during Core Hours.
Part b - no Planned Downtime to exceed 4 continuous hours within Core Hours on a day</t>
  </si>
  <si>
    <t>Data updated within two (2) Business Days following the date of receipt and acceptance of the data</t>
  </si>
  <si>
    <t xml:space="preserve">No later than the end of the tenth (10th) Business Day following the Business Day of the issue of the Data Enquiry Service Access Request Acknowledgement, or later upon the date requested by the Customer.
</t>
  </si>
  <si>
    <t xml:space="preserve">Data Enquiry Service password re-set </t>
  </si>
  <si>
    <t xml:space="preserve">No later than the end of the tenth (10th) Business Day following the logging of the request via the telephone helpline.
</t>
  </si>
  <si>
    <t xml:space="preserve">Following request from a customer, record the report of a fault on the Data Enquiry Service System  </t>
  </si>
  <si>
    <t>During Core Hours</t>
  </si>
  <si>
    <t>Following request to register an iGT System (CSEP) from an iGT, provide the iGT System to the relevant Gas Transporter, and for information to any other iGT where nested arrangements exist (or are being proposed)</t>
  </si>
  <si>
    <t>Following request to update an iGT System registration data from an iGT, provide the details to the relevant Gas Transporter, Shippers and iGTs (where nested arrangements exist)</t>
  </si>
  <si>
    <t>Following request to update an iGT System and iGT Supply Meter Point data from an iGT, provide the details to the relevant Gas Transporter and Shipper(s)</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</si>
  <si>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</si>
  <si>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</si>
  <si>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</si>
  <si>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</si>
  <si>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</si>
  <si>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Following the end of the quarter; 100% within 2 Business Days if via UK Link Communication or 15 business days if via other means</t>
  </si>
  <si>
    <t>Provision of weekly meter readings report to each iGT; 'Meter Read Portfolio Report'</t>
  </si>
  <si>
    <t>Within 2 Business Days following the end of the relevant week (readings accepted on to UK Link each week)</t>
  </si>
  <si>
    <t>Provision of a report notifying of the confirmation of the first registration of an iGT's Supply Meter Point</t>
  </si>
  <si>
    <t>100% within 2 Business Days of the of the confirmation status is confirmed 'CO'.</t>
  </si>
  <si>
    <t>Notification to the GT &amp; iGT where iGT Supply Meter Point AQ in aggregate exceed 85% of the CSEP Max AQ.</t>
  </si>
  <si>
    <t>100% within 2 Business Days of the CSEP 85% Max AQ tolerance breach</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</si>
  <si>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</si>
  <si>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</si>
  <si>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Delivery Mechanism</t>
  </si>
  <si>
    <t>Volume Constraints</t>
  </si>
  <si>
    <t>How Service is Delivered</t>
  </si>
  <si>
    <t>File via IX</t>
  </si>
  <si>
    <t>N/A</t>
  </si>
  <si>
    <t>UKLink Communication</t>
  </si>
  <si>
    <t>UKLink &amp; Portal</t>
  </si>
  <si>
    <t>Template via email</t>
  </si>
  <si>
    <t>40 per calendar month</t>
  </si>
  <si>
    <t>UKLink - conventional Notice</t>
  </si>
  <si>
    <t>3,500 per calendar month</t>
  </si>
  <si>
    <t>1,200 per calendar month</t>
  </si>
  <si>
    <t>600 per calendar month</t>
  </si>
  <si>
    <t>250 per Business Day</t>
  </si>
  <si>
    <t>IX</t>
  </si>
  <si>
    <t>645 per business day</t>
  </si>
  <si>
    <t>CMS or conventional Notice</t>
  </si>
  <si>
    <t>Conventional Notice or email</t>
  </si>
  <si>
    <t>5,000 per calendar month</t>
  </si>
  <si>
    <t>10 per calendar month</t>
  </si>
  <si>
    <t>UKLink Communication or Conventional Notice</t>
  </si>
  <si>
    <t>500 per calendar month</t>
  </si>
  <si>
    <t>a) 100,000 per calendar month
b) 100,000 Reportable Calls per month</t>
  </si>
  <si>
    <t>Twice per year</t>
  </si>
  <si>
    <t>35 per calendar month</t>
  </si>
  <si>
    <t>Email</t>
  </si>
  <si>
    <t>4 per calendar month</t>
  </si>
  <si>
    <t>Per Telephone Call up to 3 MPRN and no more than 5 data items for each MPRN</t>
  </si>
  <si>
    <t>BW</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</si>
  <si>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</si>
  <si>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Data Enquiry</t>
  </si>
  <si>
    <t>No more than 30,000 Data Enquiry Service Accounts in aggregate for all Customer to be available at any one time</t>
  </si>
  <si>
    <t>a) 00,000 per calendar month
b) 100,000 Reportable Calls per month</t>
  </si>
  <si>
    <t>BW report</t>
  </si>
  <si>
    <t>KPI category     (1-4)</t>
  </si>
  <si>
    <t>Department Manager</t>
  </si>
  <si>
    <t>Business Owner (Manager)</t>
  </si>
  <si>
    <t>Business Owner (Lead)</t>
  </si>
  <si>
    <t xml:space="preserve">Business Operations: CDS </t>
  </si>
  <si>
    <t>TPD G2.8.3(b), (c ), (d) and 
G2.8.4(b)</t>
  </si>
  <si>
    <t>TPD G1.7.1, G1.7.6, G1.7.2(d)(i) G1.7.11</t>
  </si>
  <si>
    <t xml:space="preserve">G1.7
</t>
  </si>
  <si>
    <t>G1.7.10</t>
  </si>
  <si>
    <t>M5.13.7(b), 5.13.9</t>
  </si>
  <si>
    <t>M5.13.7(c) 5.13.9</t>
  </si>
  <si>
    <t xml:space="preserve">M5.13.7(c), 5.13.8, 5.13.9, </t>
  </si>
  <si>
    <t xml:space="preserve">TPD G5.1.7,                   G5.1.8,  G5.1.10, 
</t>
  </si>
  <si>
    <t>Business Operations: CDS</t>
  </si>
  <si>
    <t>Service Development</t>
  </si>
  <si>
    <t>Rob Smith</t>
  </si>
  <si>
    <t>Business Operations: IC&amp;C</t>
  </si>
  <si>
    <t xml:space="preserve">M5.1.6
M5.6.1
M5.2.2 
M6.3.1(c )
</t>
  </si>
  <si>
    <t>TPD Sections S2.3.7</t>
  </si>
  <si>
    <t xml:space="preserve">TPD Sections S1.3.4 &amp; S2.3.7 </t>
  </si>
  <si>
    <t>TPD Section S4.4.2 and V10.3.3</t>
  </si>
  <si>
    <t xml:space="preserve">Annie Griffith </t>
  </si>
  <si>
    <t>Standard Special Condition A10 paragraph 6 &amp; TPD M4.2.3</t>
  </si>
  <si>
    <t>Customer Engagement</t>
  </si>
  <si>
    <t>Dave Turpin</t>
  </si>
  <si>
    <t>TPD M5.10.7</t>
  </si>
  <si>
    <t xml:space="preserve">Customer Lifecycle </t>
  </si>
  <si>
    <t xml:space="preserve">IS Operations </t>
  </si>
  <si>
    <t xml:space="preserve">TPD G2.4.6 </t>
  </si>
  <si>
    <t>TPD G1.6.23,G1.6.25 and G1.6.27</t>
  </si>
  <si>
    <t>Incoming File</t>
  </si>
  <si>
    <t>Outgoing File</t>
  </si>
  <si>
    <t>NOM</t>
  </si>
  <si>
    <t>NMR</t>
  </si>
  <si>
    <t>NRF</t>
  </si>
  <si>
    <t>CIC</t>
  </si>
  <si>
    <t>CCN</t>
  </si>
  <si>
    <t>CIR
CCN</t>
  </si>
  <si>
    <t>CAI</t>
  </si>
  <si>
    <t>CAO (iGT)
CUN (other parties)</t>
  </si>
  <si>
    <t>IDL</t>
  </si>
  <si>
    <t>IQL</t>
  </si>
  <si>
    <t>Meter Read Portfolio Report</t>
  </si>
  <si>
    <t>SSR</t>
  </si>
  <si>
    <t>CGI</t>
  </si>
  <si>
    <t>N/A End of Year for reporting</t>
  </si>
  <si>
    <t>One month in arrears</t>
  </si>
  <si>
    <t>Month in arrears 1st of the Month</t>
  </si>
  <si>
    <t>As and when reported</t>
  </si>
  <si>
    <t>As and when requested</t>
  </si>
  <si>
    <t>1st May &amp; 1st Nov</t>
  </si>
  <si>
    <t>1st Feb, 1st May, 1st Aug &amp; 1st Nov</t>
  </si>
  <si>
    <t>30th June, 30 September, 31st December &amp; 31st March</t>
  </si>
  <si>
    <t>Weekly, Every Monday</t>
  </si>
  <si>
    <t xml:space="preserve">By not later than one (1) Supply Point Systems Business Day  before the Proposed Supply Point Registration Date </t>
  </si>
  <si>
    <t>Sat Kalsi</t>
  </si>
  <si>
    <t>Dan Donovan</t>
  </si>
  <si>
    <t>Darren Jackson (TBC) when replacement known</t>
  </si>
  <si>
    <t>Rachel Martin</t>
  </si>
  <si>
    <t>Due Date</t>
  </si>
  <si>
    <t>SSC</t>
  </si>
  <si>
    <t>Shipper Name</t>
  </si>
  <si>
    <t>Amount</t>
  </si>
  <si>
    <t>Column1</t>
  </si>
  <si>
    <t>Column2</t>
  </si>
  <si>
    <t>Column3</t>
  </si>
  <si>
    <t>12/06/2018</t>
  </si>
  <si>
    <t>NGS</t>
  </si>
  <si>
    <t>Gazprom Marketing and Retail Ltd</t>
  </si>
  <si>
    <t>19/06/2018</t>
  </si>
  <si>
    <t>Var</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</si>
  <si>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</si>
  <si>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
Email by 11:00hrs each Business Day
)</t>
  </si>
  <si>
    <t>File via IX / email notification</t>
  </si>
  <si>
    <t>Linda Whitcroft</t>
  </si>
  <si>
    <t>Ellie Rogers</t>
  </si>
  <si>
    <t>Not due again until October 2019</t>
  </si>
  <si>
    <t>Suzanne Cullen</t>
  </si>
  <si>
    <t xml:space="preserve"> Customer contact (Service Desk Ticket / Query / Phone call etc )</t>
  </si>
  <si>
    <t>Raj Uppal</t>
  </si>
  <si>
    <t>Michelle Kearney</t>
  </si>
  <si>
    <t>Louise Tulk</t>
  </si>
  <si>
    <t>Pin Sandhu</t>
  </si>
  <si>
    <t>Brendan Gill</t>
  </si>
  <si>
    <t>Andy Wilkes / Jinder Singh</t>
  </si>
  <si>
    <t>Rachel Martin / Louise Tulk / James Sweeney/ Michelle Kearney</t>
  </si>
  <si>
    <t>TBC Pending update from Dave T's team</t>
  </si>
  <si>
    <t>KPI Tracker for March 2019</t>
  </si>
  <si>
    <t>On track - 22/03/2019</t>
  </si>
  <si>
    <t>Whenever 85% breach exceeded</t>
  </si>
  <si>
    <t>Missed</t>
  </si>
  <si>
    <t>On track 28/03/19</t>
  </si>
  <si>
    <t xml:space="preserve">On the 28th March 2019 the daily read files (for Gas Flow Day of the 27th March 2019 ) for Class 1 sites were issued late to Shippers </t>
  </si>
  <si>
    <t>Ticket (ref. 977205) raised. Problem record 2137 to track this issue &amp; for RCA..</t>
  </si>
  <si>
    <t xml:space="preserve">The file was re-processed on the 3pm batch job, the files were issued at 3.30 pm on the 28th.
A Service Improvement has been raised to enable call outs in such scenarios as a permanent fix. The SI was in progress on the 28th March, pending testing from IS Ops. 
Solution has been tested and implemented.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</si>
</sst>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_);[Red]\(&quot;£&quot;#,##0.00\)"/>
    <numFmt numFmtId="165" formatCode="dd/mm/yy;@"/>
  </numFmts>
  <fonts count="5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sz val="12"/>
      <color rgb="FF1F497D"/>
      <name val="Calibri"/>
      <family val="2"/>
      <scheme val="minor"/>
    </font>
    <font>
      <sz val="12"/>
      <color rgb="FF000000"/>
      <name val="Calibri"/>
      <family val="2"/>
      <scheme val="minor"/>
    </font>
    <font>
      <sz val="12"/>
      <name val="Calibri"/>
      <family val="2"/>
      <scheme val="minor"/>
    </font>
    <font>
      <b/>
      <sz val="12"/>
      <name val="Calibri"/>
      <family val="2"/>
      <scheme val="minor"/>
    </font>
    <font>
      <b/>
      <sz val="12"/>
      <color rgb="FF1F497D"/>
      <name val="Calibri"/>
      <family val="2"/>
      <scheme val="minor"/>
    </font>
    <font>
      <sz val="12"/>
      <name val="Arial MT"/>
    </font>
    <font>
      <u/>
      <sz val="9"/>
      <color indexed="12"/>
      <name val="Arial MT"/>
    </font>
    <font>
      <sz val="12"/>
      <name val="바탕체"/>
      <family val="1"/>
      <charset val="129"/>
    </font>
    <font>
      <sz val="10"/>
      <name val="Corbel"/>
      <family val="2"/>
    </font>
    <font>
      <b/>
      <sz val="10"/>
      <name val="Corbel"/>
      <family val="2"/>
    </font>
    <font>
      <b/>
      <i/>
      <sz val="8"/>
      <name val="Corbel"/>
      <family val="2"/>
    </font>
    <font>
      <b/>
      <sz val="12"/>
      <name val="Corbel"/>
      <family val="2"/>
    </font>
    <font>
      <i/>
      <sz val="10"/>
      <name val="Corbel"/>
      <family val="2"/>
    </font>
    <font>
      <b/>
      <sz val="10"/>
      <color rgb="FF00B050"/>
      <name val="Corbel"/>
      <family val="2"/>
    </font>
    <font>
      <b/>
      <sz val="10"/>
      <color theme="0"/>
      <name val="Corbel"/>
      <family val="2"/>
    </font>
    <font>
      <u/>
      <sz val="11"/>
      <color theme="10"/>
      <name val="Calibri"/>
      <family val="2"/>
      <scheme val="minor"/>
    </font>
    <font>
      <sz val="16"/>
      <color theme="1"/>
      <name val="Calibri"/>
      <family val="2"/>
      <scheme val="minor"/>
    </font>
    <font>
      <sz val="18"/>
      <color theme="1"/>
      <name val="Calibri"/>
      <family val="2"/>
      <scheme val="minor"/>
    </font>
    <font>
      <sz val="18"/>
      <color rgb="FFFF0000"/>
      <name val="Calibri"/>
      <family val="2"/>
      <scheme val="minor"/>
    </font>
    <font>
      <b/>
      <sz val="16"/>
      <color theme="4"/>
      <name val="Calibri"/>
      <family val="2"/>
      <scheme val="minor"/>
    </font>
    <font>
      <b/>
      <sz val="10"/>
      <color theme="1" tint="0.499984740745262"/>
      <name val="Arial"/>
      <family val="2"/>
    </font>
    <font>
      <sz val="20"/>
      <color rgb="FF00B050"/>
      <name val="Calibri"/>
      <family val="2"/>
      <scheme val="minor"/>
    </font>
    <font>
      <sz val="16"/>
      <color theme="4"/>
      <name val="Calibri"/>
      <family val="2"/>
      <scheme val="minor"/>
    </font>
    <font>
      <sz val="14"/>
      <color theme="4"/>
      <name val="Calibri"/>
      <family val="2"/>
      <scheme val="minor"/>
    </font>
    <font>
      <b/>
      <sz val="18"/>
      <color theme="0"/>
      <name val="Calibri"/>
      <family val="2"/>
      <scheme val="minor"/>
    </font>
    <font>
      <sz val="14"/>
      <color theme="1"/>
      <name val="Calibri"/>
      <family val="2"/>
      <scheme val="minor"/>
    </font>
    <font>
      <sz val="8"/>
      <name val="Arial"/>
      <family val="2"/>
    </font>
    <font>
      <sz val="10"/>
      <name val="Arial"/>
      <family val="2"/>
    </font>
    <font>
      <sz val="11"/>
      <name val="Arial"/>
      <family val="2"/>
    </font>
    <font>
      <b/>
      <sz val="18"/>
      <color theme="0"/>
      <name val="Arial"/>
      <family val="2"/>
    </font>
    <font>
      <sz val="11"/>
      <color theme="1"/>
      <name val="Arial"/>
      <family val="2"/>
    </font>
    <font>
      <b/>
      <sz val="12"/>
      <name val="Arial"/>
      <family val="2"/>
    </font>
    <font>
      <sz val="14"/>
      <color theme="1"/>
      <name val="Arial"/>
      <family val="2"/>
    </font>
    <font>
      <strike/>
      <sz val="11"/>
      <name val="Arial"/>
      <family val="2"/>
    </font>
    <font>
      <sz val="11"/>
      <color rgb="FFFF0000"/>
      <name val="Arial"/>
      <family val="2"/>
    </font>
    <font>
      <b/>
      <sz val="8"/>
      <name val="Arial"/>
      <family val="2"/>
    </font>
    <font>
      <strike/>
      <sz val="11"/>
      <color theme="1"/>
      <name val="Arial"/>
      <family val="2"/>
    </font>
    <font>
      <b/>
      <sz val="11"/>
      <color theme="1"/>
      <name val="Arial"/>
      <family val="2"/>
    </font>
    <font>
      <sz val="12"/>
      <color rgb="FF1F497D"/>
      <name val="Times New Roman"/>
      <family val="1"/>
    </font>
    <font>
      <sz val="12"/>
      <color rgb="FF1F497D"/>
      <name val="Symbol"/>
      <family val="1"/>
      <charset val="2"/>
    </font>
    <font>
      <sz val="11"/>
      <color theme="3"/>
      <name val="Calibri"/>
      <family val="2"/>
      <scheme val="minor"/>
    </font>
    <font>
      <sz val="11"/>
      <color theme="3"/>
      <name val="Arial"/>
      <family val="2"/>
    </font>
  </fonts>
  <fills count="21">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50"/>
        <bgColor indexed="64"/>
      </patternFill>
    </fill>
    <fill>
      <patternFill patternType="solid">
        <fgColor indexed="44"/>
        <bgColor indexed="64"/>
      </patternFill>
    </fill>
    <fill>
      <patternFill patternType="solid">
        <fgColor rgb="FF00FFCC"/>
        <bgColor indexed="64"/>
      </patternFill>
    </fill>
    <fill>
      <patternFill patternType="solid">
        <fgColor rgb="FFFF7C80"/>
        <bgColor indexed="64"/>
      </patternFill>
    </fill>
    <fill>
      <patternFill patternType="solid">
        <fgColor rgb="FF8DB4E2"/>
        <bgColor indexed="64"/>
      </patternFill>
    </fill>
    <fill>
      <patternFill patternType="solid">
        <fgColor rgb="FFFFFF00"/>
        <bgColor indexed="64"/>
      </patternFill>
    </fill>
    <fill>
      <patternFill patternType="solid">
        <fgColor rgb="FFCCFF99"/>
        <bgColor indexed="64"/>
      </patternFill>
    </fill>
    <fill>
      <patternFill patternType="solid">
        <fgColor rgb="FFFF99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indexed="29"/>
        <bgColor indexed="64"/>
      </patternFill>
    </fill>
    <fill>
      <patternFill patternType="solid">
        <fgColor indexed="49"/>
      </patternFill>
    </fill>
    <fill>
      <patternFill patternType="solid">
        <fgColor indexed="9"/>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diagonal/>
    </border>
    <border>
      <left/>
      <right style="thin">
        <color auto="1"/>
      </right>
      <top style="thin">
        <color auto="1"/>
      </top>
      <bottom style="thin">
        <color auto="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9">
    <xf numFmtId="0" fontId="0" fillId="0" borderId="0"/>
    <xf numFmtId="43" fontId="1" fillId="0" borderId="0" applyFont="0" applyFill="0" applyBorder="0" applyAlignment="0" applyProtection="0"/>
    <xf numFmtId="0" fontId="14" fillId="0" borderId="0"/>
    <xf numFmtId="0" fontId="15" fillId="0" borderId="0" applyNumberFormat="0" applyFill="0" applyBorder="0" applyAlignment="0" applyProtection="0">
      <alignment vertical="top"/>
      <protection locked="0"/>
    </xf>
    <xf numFmtId="0" fontId="16" fillId="0" borderId="0"/>
    <xf numFmtId="0" fontId="24" fillId="0" borderId="0" applyNumberFormat="0" applyFill="0" applyBorder="0" applyAlignment="0" applyProtection="0"/>
    <xf numFmtId="4" fontId="35" fillId="19" borderId="23" applyNumberFormat="0" applyProtection="0">
      <alignment horizontal="left" vertical="center" indent="1"/>
    </xf>
    <xf numFmtId="0" fontId="36" fillId="0" borderId="0"/>
    <xf numFmtId="4" fontId="35" fillId="0" borderId="24" applyNumberFormat="0" applyProtection="0">
      <alignment horizontal="right" vertical="center"/>
    </xf>
  </cellStyleXfs>
  <cellXfs count="223">
    <xf numFmtId="0" fontId="0" fillId="0" borderId="0" xfId="0"/>
    <xf numFmtId="0" fontId="0"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xf numFmtId="43" fontId="0" fillId="0" borderId="0" xfId="1" applyFont="1"/>
    <xf numFmtId="0" fontId="0" fillId="0" borderId="0" xfId="0" applyAlignment="1">
      <alignment wrapText="1"/>
    </xf>
    <xf numFmtId="0" fontId="8" fillId="0" borderId="0" xfId="0" applyFont="1" applyAlignment="1">
      <alignment horizontal="center" vertical="center"/>
    </xf>
    <xf numFmtId="0" fontId="8" fillId="0" borderId="0" xfId="0" applyFont="1" applyAlignment="1">
      <alignment horizontal="left"/>
    </xf>
    <xf numFmtId="0" fontId="7" fillId="0" borderId="0" xfId="0" applyFont="1" applyAlignment="1">
      <alignment horizontal="center"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0" fillId="0" borderId="0" xfId="0" applyFont="1" applyAlignment="1">
      <alignment vertical="center"/>
    </xf>
    <xf numFmtId="0" fontId="11" fillId="0" borderId="0" xfId="0" applyFont="1" applyFill="1" applyBorder="1" applyAlignment="1">
      <alignment vertical="center" wrapText="1"/>
    </xf>
    <xf numFmtId="0" fontId="4" fillId="0" borderId="0" xfId="0" applyFont="1" applyAlignment="1">
      <alignment horizontal="center"/>
    </xf>
    <xf numFmtId="0" fontId="7" fillId="0" borderId="0" xfId="0" applyFont="1" applyAlignment="1">
      <alignment horizontal="left" vertical="center"/>
    </xf>
    <xf numFmtId="0" fontId="11" fillId="0" borderId="0" xfId="0" applyFont="1"/>
    <xf numFmtId="0" fontId="9" fillId="0" borderId="4" xfId="0" applyFont="1" applyBorder="1" applyAlignment="1">
      <alignment vertical="center" wrapText="1"/>
    </xf>
    <xf numFmtId="0" fontId="9" fillId="0" borderId="5" xfId="0" applyFont="1" applyBorder="1" applyAlignment="1">
      <alignment vertical="center" wrapText="1"/>
    </xf>
    <xf numFmtId="0" fontId="8" fillId="0" borderId="0" xfId="0" applyFont="1" applyAlignment="1"/>
    <xf numFmtId="0" fontId="8" fillId="0" borderId="0" xfId="0" applyFont="1" applyAlignment="1">
      <alignment vertical="center" wrapText="1"/>
    </xf>
    <xf numFmtId="0" fontId="11" fillId="0" borderId="0" xfId="0" applyFont="1" applyAlignment="1">
      <alignment vertical="center" wrapText="1"/>
    </xf>
    <xf numFmtId="0" fontId="18" fillId="0" borderId="1" xfId="2" applyNumberFormat="1" applyFont="1" applyBorder="1" applyAlignment="1">
      <alignment horizontal="left" vertical="center" wrapText="1"/>
    </xf>
    <xf numFmtId="0" fontId="18" fillId="0" borderId="1" xfId="2" applyNumberFormat="1" applyFont="1" applyFill="1" applyBorder="1" applyAlignment="1">
      <alignment horizontal="left" vertical="center" wrapText="1"/>
    </xf>
    <xf numFmtId="0" fontId="20" fillId="3" borderId="1" xfId="2" applyNumberFormat="1" applyFont="1" applyFill="1" applyBorder="1" applyAlignment="1" applyProtection="1">
      <alignment horizontal="center" vertical="center" textRotation="90"/>
      <protection locked="0"/>
    </xf>
    <xf numFmtId="0" fontId="20" fillId="4" borderId="1" xfId="2" applyNumberFormat="1" applyFont="1" applyFill="1" applyBorder="1" applyAlignment="1" applyProtection="1">
      <alignment horizontal="center" vertical="center" textRotation="90"/>
      <protection locked="0"/>
    </xf>
    <xf numFmtId="0" fontId="20" fillId="5" borderId="1" xfId="2" applyNumberFormat="1" applyFont="1" applyFill="1" applyBorder="1" applyAlignment="1" applyProtection="1">
      <alignment horizontal="center" vertical="center" textRotation="90"/>
      <protection locked="0"/>
    </xf>
    <xf numFmtId="0" fontId="18" fillId="0" borderId="1" xfId="2" applyNumberFormat="1" applyFont="1" applyBorder="1" applyAlignment="1">
      <alignment horizontal="center" vertical="center" textRotation="90" wrapText="1"/>
    </xf>
    <xf numFmtId="0" fontId="18" fillId="0" borderId="1" xfId="2" applyNumberFormat="1" applyFont="1" applyBorder="1" applyAlignment="1">
      <alignment horizontal="center" vertical="center" wrapText="1"/>
    </xf>
    <xf numFmtId="0" fontId="19" fillId="2" borderId="1" xfId="2" applyNumberFormat="1" applyFont="1" applyFill="1" applyBorder="1" applyAlignment="1">
      <alignment horizontal="center" vertical="center" wrapText="1"/>
    </xf>
    <xf numFmtId="0" fontId="18" fillId="7" borderId="1" xfId="2" applyNumberFormat="1" applyFont="1" applyFill="1" applyBorder="1" applyAlignment="1">
      <alignment horizontal="center" vertical="top" textRotation="180" wrapText="1"/>
    </xf>
    <xf numFmtId="0" fontId="18" fillId="8" borderId="1" xfId="2" applyNumberFormat="1" applyFont="1" applyFill="1" applyBorder="1" applyAlignment="1" applyProtection="1">
      <alignment horizontal="left" vertical="top" textRotation="180" wrapText="1"/>
      <protection locked="0"/>
    </xf>
    <xf numFmtId="0" fontId="18" fillId="9" borderId="1" xfId="2" applyNumberFormat="1" applyFont="1" applyFill="1" applyBorder="1" applyAlignment="1" applyProtection="1">
      <alignment horizontal="left" vertical="top" textRotation="180" wrapText="1"/>
      <protection locked="0"/>
    </xf>
    <xf numFmtId="0" fontId="21" fillId="9" borderId="1" xfId="2" applyNumberFormat="1" applyFont="1" applyFill="1" applyBorder="1" applyAlignment="1" applyProtection="1">
      <alignment horizontal="center" vertical="center"/>
      <protection locked="0"/>
    </xf>
    <xf numFmtId="0" fontId="23" fillId="6" borderId="1" xfId="2" applyNumberFormat="1" applyFont="1" applyFill="1" applyBorder="1" applyAlignment="1">
      <alignment horizontal="center" vertical="top" textRotation="180" wrapText="1"/>
    </xf>
    <xf numFmtId="0" fontId="18" fillId="10" borderId="1" xfId="2" applyNumberFormat="1" applyFont="1" applyFill="1" applyBorder="1" applyAlignment="1">
      <alignment horizontal="center" vertical="top" textRotation="180" wrapText="1"/>
    </xf>
    <xf numFmtId="0" fontId="18" fillId="11" borderId="1" xfId="2" applyNumberFormat="1" applyFont="1" applyFill="1" applyBorder="1" applyAlignment="1">
      <alignment horizontal="center" vertical="top" textRotation="180" wrapText="1"/>
    </xf>
    <xf numFmtId="0" fontId="18" fillId="9" borderId="1" xfId="2" applyNumberFormat="1" applyFont="1" applyFill="1" applyBorder="1" applyAlignment="1" applyProtection="1">
      <alignment horizontal="center" vertical="center"/>
      <protection locked="0"/>
    </xf>
    <xf numFmtId="0" fontId="17" fillId="9" borderId="1" xfId="2" applyNumberFormat="1" applyFont="1" applyFill="1" applyBorder="1" applyAlignment="1">
      <alignment horizontal="left" vertical="center" wrapText="1"/>
    </xf>
    <xf numFmtId="3" fontId="17" fillId="9" borderId="1" xfId="2" applyNumberFormat="1" applyFont="1" applyFill="1" applyBorder="1" applyAlignment="1">
      <alignment horizontal="left" vertical="center" wrapText="1"/>
    </xf>
    <xf numFmtId="0" fontId="22" fillId="9" borderId="1" xfId="2" applyNumberFormat="1" applyFont="1" applyFill="1" applyBorder="1" applyAlignment="1" applyProtection="1">
      <alignment horizontal="left" vertical="center" wrapText="1"/>
      <protection locked="0"/>
    </xf>
    <xf numFmtId="0" fontId="0" fillId="0" borderId="0" xfId="0"/>
    <xf numFmtId="0" fontId="0" fillId="12" borderId="0" xfId="0" applyFill="1"/>
    <xf numFmtId="0" fontId="0" fillId="12" borderId="0" xfId="0" applyFill="1" applyAlignment="1">
      <alignment horizontal="center"/>
    </xf>
    <xf numFmtId="0" fontId="25" fillId="12" borderId="0" xfId="0" applyFont="1" applyFill="1" applyBorder="1" applyAlignment="1">
      <alignment vertical="center" textRotation="90" wrapText="1"/>
    </xf>
    <xf numFmtId="0" fontId="25" fillId="12" borderId="0" xfId="0" applyFont="1" applyFill="1" applyBorder="1" applyAlignment="1">
      <alignment vertical="center" textRotation="90"/>
    </xf>
    <xf numFmtId="0" fontId="27" fillId="12" borderId="0" xfId="0" applyFont="1" applyFill="1" applyAlignment="1">
      <alignment horizontal="right" vertical="center"/>
    </xf>
    <xf numFmtId="0" fontId="32" fillId="13" borderId="0" xfId="0" applyFont="1" applyFill="1" applyBorder="1"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0" fontId="0" fillId="0" borderId="0" xfId="0"/>
    <xf numFmtId="0" fontId="4" fillId="14" borderId="0" xfId="0" applyFont="1" applyFill="1"/>
    <xf numFmtId="0" fontId="33" fillId="14" borderId="13" xfId="0" applyFont="1" applyFill="1" applyBorder="1" applyAlignment="1"/>
    <xf numFmtId="0" fontId="4" fillId="14" borderId="13" xfId="0" applyFont="1" applyFill="1" applyBorder="1" applyAlignment="1"/>
    <xf numFmtId="0" fontId="4" fillId="14" borderId="0" xfId="0" applyFont="1" applyFill="1" applyAlignment="1">
      <alignment horizontal="center"/>
    </xf>
    <xf numFmtId="0" fontId="0" fillId="14" borderId="0" xfId="0" applyFill="1"/>
    <xf numFmtId="0" fontId="12" fillId="0" borderId="1" xfId="0" applyFont="1" applyBorder="1" applyAlignment="1">
      <alignment horizontal="center" vertical="center" wrapText="1"/>
    </xf>
    <xf numFmtId="0" fontId="12" fillId="15" borderId="16" xfId="0"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0" fillId="16" borderId="8" xfId="0" applyFont="1" applyFill="1" applyBorder="1" applyAlignment="1">
      <alignment vertical="top" wrapText="1"/>
    </xf>
    <xf numFmtId="0" fontId="0" fillId="16" borderId="1" xfId="0" applyFont="1" applyFill="1" applyBorder="1" applyAlignment="1">
      <alignment vertical="top" wrapText="1"/>
    </xf>
    <xf numFmtId="0" fontId="4" fillId="16"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4" fillId="16" borderId="1" xfId="0" applyFont="1" applyFill="1" applyBorder="1" applyAlignment="1">
      <alignment vertical="top" wrapText="1"/>
    </xf>
    <xf numFmtId="0" fontId="4" fillId="16" borderId="1" xfId="0" applyFont="1" applyFill="1" applyBorder="1" applyAlignment="1">
      <alignment horizontal="left" vertical="top" wrapText="1"/>
    </xf>
    <xf numFmtId="0" fontId="4" fillId="16" borderId="8" xfId="0" applyFont="1" applyFill="1" applyBorder="1" applyAlignment="1">
      <alignment vertical="top" wrapText="1"/>
    </xf>
    <xf numFmtId="0" fontId="0" fillId="16" borderId="1" xfId="0" applyFont="1" applyFill="1" applyBorder="1" applyAlignment="1">
      <alignment horizontal="left" vertical="top" wrapText="1"/>
    </xf>
    <xf numFmtId="0" fontId="4" fillId="16" borderId="8" xfId="0" applyFont="1" applyFill="1" applyBorder="1" applyAlignment="1">
      <alignment horizontal="left" vertical="top" wrapText="1"/>
    </xf>
    <xf numFmtId="0" fontId="6" fillId="16" borderId="1" xfId="0" applyFont="1" applyFill="1" applyBorder="1" applyAlignment="1">
      <alignment vertical="top" wrapText="1"/>
    </xf>
    <xf numFmtId="0" fontId="0" fillId="16" borderId="8" xfId="0" applyFont="1" applyFill="1" applyBorder="1" applyAlignment="1">
      <alignment horizontal="left" vertical="top" wrapText="1"/>
    </xf>
    <xf numFmtId="0" fontId="0" fillId="16" borderId="1" xfId="0" applyFont="1" applyFill="1" applyBorder="1" applyAlignment="1">
      <alignment horizontal="left" vertical="center" wrapText="1"/>
    </xf>
    <xf numFmtId="0" fontId="5" fillId="16" borderId="1" xfId="0" applyFont="1" applyFill="1" applyBorder="1" applyAlignment="1">
      <alignment vertical="top" wrapText="1"/>
    </xf>
    <xf numFmtId="0" fontId="0" fillId="16" borderId="1" xfId="0" applyFont="1" applyFill="1" applyBorder="1" applyAlignment="1">
      <alignment horizontal="justify" vertical="top" wrapText="1"/>
    </xf>
    <xf numFmtId="0" fontId="3" fillId="16" borderId="1" xfId="0" applyFont="1" applyFill="1" applyBorder="1" applyAlignment="1">
      <alignment vertical="top" wrapText="1"/>
    </xf>
    <xf numFmtId="0" fontId="3" fillId="16" borderId="1" xfId="0" applyFont="1" applyFill="1" applyBorder="1" applyAlignment="1">
      <alignment horizontal="center" vertical="center" wrapText="1"/>
    </xf>
    <xf numFmtId="0" fontId="2" fillId="16" borderId="1" xfId="0" applyFont="1" applyFill="1" applyBorder="1" applyAlignment="1">
      <alignment vertical="top" wrapText="1"/>
    </xf>
    <xf numFmtId="0" fontId="4" fillId="16" borderId="14" xfId="0" applyFont="1" applyFill="1" applyBorder="1" applyAlignment="1">
      <alignment vertical="top" wrapText="1"/>
    </xf>
    <xf numFmtId="0" fontId="4" fillId="16" borderId="15" xfId="0" applyFont="1" applyFill="1" applyBorder="1" applyAlignment="1">
      <alignment vertical="top" wrapText="1"/>
    </xf>
    <xf numFmtId="0" fontId="0" fillId="16" borderId="15" xfId="0" applyFill="1" applyBorder="1" applyAlignment="1">
      <alignment vertical="top" wrapText="1"/>
    </xf>
    <xf numFmtId="0" fontId="4" fillId="16" borderId="1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16" borderId="1" xfId="0" applyFont="1" applyFill="1" applyBorder="1" applyAlignment="1">
      <alignment vertical="center" wrapText="1"/>
    </xf>
    <xf numFmtId="0" fontId="4" fillId="16" borderId="1" xfId="0" applyFont="1" applyFill="1" applyBorder="1" applyAlignment="1">
      <alignment vertical="center" wrapText="1"/>
    </xf>
    <xf numFmtId="0" fontId="0" fillId="16" borderId="15" xfId="0" applyFont="1" applyFill="1" applyBorder="1" applyAlignment="1">
      <alignment vertical="center" wrapText="1"/>
    </xf>
    <xf numFmtId="22" fontId="0" fillId="0" borderId="19" xfId="0" applyNumberFormat="1" applyBorder="1"/>
    <xf numFmtId="22" fontId="0" fillId="0" borderId="1" xfId="0" applyNumberFormat="1" applyBorder="1"/>
    <xf numFmtId="22" fontId="4" fillId="0" borderId="19" xfId="0" applyNumberFormat="1" applyFont="1" applyBorder="1"/>
    <xf numFmtId="22" fontId="0" fillId="0" borderId="19" xfId="1" applyNumberFormat="1" applyFont="1" applyBorder="1"/>
    <xf numFmtId="22" fontId="0" fillId="0" borderId="20" xfId="0" applyNumberFormat="1" applyBorder="1"/>
    <xf numFmtId="22" fontId="4" fillId="0" borderId="1" xfId="0" applyNumberFormat="1" applyFont="1" applyBorder="1"/>
    <xf numFmtId="22" fontId="0" fillId="0" borderId="1" xfId="1" applyNumberFormat="1" applyFont="1" applyBorder="1"/>
    <xf numFmtId="22" fontId="0" fillId="0" borderId="15" xfId="0" applyNumberFormat="1" applyBorder="1"/>
    <xf numFmtId="0" fontId="0" fillId="0" borderId="1" xfId="0" applyFont="1" applyFill="1" applyBorder="1" applyAlignment="1">
      <alignment horizontal="left" vertical="center" wrapText="1"/>
    </xf>
    <xf numFmtId="0" fontId="0" fillId="0" borderId="0" xfId="0"/>
    <xf numFmtId="0" fontId="0" fillId="0" borderId="0" xfId="0"/>
    <xf numFmtId="164" fontId="35" fillId="0" borderId="25" xfId="8" applyNumberFormat="1" applyFont="1" applyBorder="1" applyAlignment="1">
      <alignment horizontal="center" vertical="center"/>
    </xf>
    <xf numFmtId="0" fontId="37" fillId="14" borderId="0" xfId="0" applyFont="1" applyFill="1"/>
    <xf numFmtId="0" fontId="37" fillId="14" borderId="0" xfId="0" applyFont="1" applyFill="1" applyAlignment="1">
      <alignment horizontal="center" vertical="center"/>
    </xf>
    <xf numFmtId="0" fontId="38" fillId="14" borderId="13" xfId="0" applyFont="1" applyFill="1" applyBorder="1" applyAlignment="1">
      <alignment vertical="center"/>
    </xf>
    <xf numFmtId="0" fontId="37" fillId="14" borderId="13" xfId="0" applyFont="1" applyFill="1" applyBorder="1" applyAlignment="1">
      <alignment vertical="center"/>
    </xf>
    <xf numFmtId="0" fontId="37" fillId="14" borderId="13" xfId="0" applyFont="1" applyFill="1" applyBorder="1" applyAlignment="1">
      <alignment horizontal="center" vertical="center"/>
    </xf>
    <xf numFmtId="0" fontId="39" fillId="14" borderId="0" xfId="0" applyFont="1" applyFill="1"/>
    <xf numFmtId="22" fontId="39" fillId="14" borderId="0" xfId="0" applyNumberFormat="1" applyFont="1" applyFill="1"/>
    <xf numFmtId="0" fontId="39" fillId="0" borderId="0" xfId="0" applyFont="1"/>
    <xf numFmtId="0" fontId="40" fillId="15" borderId="1" xfId="0" applyFont="1" applyFill="1" applyBorder="1" applyAlignment="1">
      <alignment horizontal="center" vertical="center" wrapText="1"/>
    </xf>
    <xf numFmtId="0" fontId="40" fillId="15" borderId="16" xfId="0" applyFont="1" applyFill="1" applyBorder="1" applyAlignment="1">
      <alignment horizontal="center" vertical="center" wrapText="1"/>
    </xf>
    <xf numFmtId="0" fontId="40" fillId="15" borderId="17" xfId="0" applyFont="1" applyFill="1" applyBorder="1" applyAlignment="1">
      <alignment horizontal="center" vertical="center" wrapText="1"/>
    </xf>
    <xf numFmtId="17" fontId="40" fillId="15" borderId="17" xfId="0" applyNumberFormat="1" applyFont="1" applyFill="1" applyBorder="1" applyAlignment="1">
      <alignment horizontal="center" vertical="center" wrapText="1"/>
    </xf>
    <xf numFmtId="22" fontId="40" fillId="15" borderId="17" xfId="0" applyNumberFormat="1"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39" fillId="0" borderId="0" xfId="0" applyFont="1" applyAlignment="1">
      <alignment horizontal="center" vertical="center"/>
    </xf>
    <xf numFmtId="0" fontId="39" fillId="16" borderId="1" xfId="0" applyFont="1" applyFill="1" applyBorder="1" applyAlignment="1">
      <alignment vertical="top" wrapText="1"/>
    </xf>
    <xf numFmtId="0" fontId="39" fillId="16" borderId="8" xfId="0" applyFont="1" applyFill="1" applyBorder="1" applyAlignment="1">
      <alignment horizontal="center" vertical="center" wrapText="1"/>
    </xf>
    <xf numFmtId="22" fontId="39" fillId="0" borderId="19" xfId="0" applyNumberFormat="1" applyFont="1" applyBorder="1"/>
    <xf numFmtId="22" fontId="39" fillId="0" borderId="18" xfId="0" applyNumberFormat="1" applyFont="1" applyBorder="1"/>
    <xf numFmtId="22" fontId="39" fillId="0" borderId="13" xfId="0" applyNumberFormat="1" applyFont="1" applyBorder="1"/>
    <xf numFmtId="22" fontId="39" fillId="0" borderId="22" xfId="0" applyNumberFormat="1" applyFont="1" applyBorder="1"/>
    <xf numFmtId="0" fontId="37" fillId="16" borderId="1" xfId="0" applyFont="1" applyFill="1" applyBorder="1" applyAlignment="1">
      <alignment vertical="top" wrapText="1"/>
    </xf>
    <xf numFmtId="0" fontId="37" fillId="16" borderId="8" xfId="0" applyFont="1" applyFill="1" applyBorder="1" applyAlignment="1">
      <alignment horizontal="center" vertical="center" wrapText="1"/>
    </xf>
    <xf numFmtId="0" fontId="37" fillId="16" borderId="1" xfId="0" applyFont="1" applyFill="1" applyBorder="1" applyAlignment="1">
      <alignment horizontal="left" vertical="top" wrapText="1"/>
    </xf>
    <xf numFmtId="0" fontId="39" fillId="16" borderId="1" xfId="0" applyFont="1" applyFill="1" applyBorder="1" applyAlignment="1">
      <alignment horizontal="left" vertical="top" wrapText="1"/>
    </xf>
    <xf numFmtId="22" fontId="39" fillId="0" borderId="19" xfId="0" applyNumberFormat="1" applyFont="1" applyBorder="1" applyAlignment="1">
      <alignment horizontal="center" vertical="center"/>
    </xf>
    <xf numFmtId="22" fontId="39" fillId="0" borderId="1" xfId="0" applyNumberFormat="1" applyFont="1" applyFill="1" applyBorder="1" applyAlignment="1">
      <alignment horizontal="center" vertical="center" wrapText="1"/>
    </xf>
    <xf numFmtId="0" fontId="44" fillId="18" borderId="15" xfId="0" applyFont="1" applyFill="1" applyBorder="1" applyAlignment="1">
      <alignment horizontal="center" wrapText="1"/>
    </xf>
    <xf numFmtId="0" fontId="44" fillId="18" borderId="15" xfId="0" applyFont="1" applyFill="1" applyBorder="1" applyAlignment="1">
      <alignment wrapText="1"/>
    </xf>
    <xf numFmtId="164" fontId="44" fillId="18" borderId="15" xfId="0" applyNumberFormat="1" applyFont="1" applyFill="1" applyBorder="1" applyAlignment="1">
      <alignment horizontal="center" wrapText="1"/>
    </xf>
    <xf numFmtId="14" fontId="36" fillId="20" borderId="15" xfId="6" quotePrefix="1" applyNumberFormat="1" applyFont="1" applyFill="1" applyBorder="1" applyAlignment="1">
      <alignment horizontal="center" vertical="top"/>
    </xf>
    <xf numFmtId="0" fontId="35" fillId="17" borderId="15" xfId="6" quotePrefix="1" applyNumberFormat="1" applyFont="1" applyFill="1" applyBorder="1" applyAlignment="1">
      <alignment horizontal="center" vertical="center"/>
    </xf>
    <xf numFmtId="0" fontId="36" fillId="0" borderId="15" xfId="7" applyFont="1" applyBorder="1" applyAlignment="1"/>
    <xf numFmtId="165" fontId="36" fillId="0" borderId="25" xfId="0" applyNumberFormat="1" applyFont="1" applyBorder="1" applyAlignment="1">
      <alignment horizontal="center"/>
    </xf>
    <xf numFmtId="14" fontId="36" fillId="20" borderId="25" xfId="6" quotePrefix="1" applyNumberFormat="1" applyFont="1" applyFill="1" applyBorder="1" applyAlignment="1">
      <alignment horizontal="center" vertical="top"/>
    </xf>
    <xf numFmtId="0" fontId="35" fillId="17" borderId="25" xfId="6" quotePrefix="1" applyNumberFormat="1" applyFont="1" applyFill="1" applyBorder="1" applyAlignment="1">
      <alignment horizontal="center" vertical="center"/>
    </xf>
    <xf numFmtId="0" fontId="36" fillId="0" borderId="25" xfId="7" applyFont="1" applyBorder="1" applyAlignment="1"/>
    <xf numFmtId="22" fontId="37" fillId="0" borderId="19" xfId="0" applyNumberFormat="1" applyFont="1" applyBorder="1"/>
    <xf numFmtId="22" fontId="37" fillId="0" borderId="22" xfId="0" applyNumberFormat="1" applyFont="1" applyBorder="1"/>
    <xf numFmtId="0" fontId="37" fillId="0" borderId="0" xfId="0" applyFont="1"/>
    <xf numFmtId="22" fontId="39" fillId="0" borderId="19" xfId="1" applyNumberFormat="1" applyFont="1" applyBorder="1"/>
    <xf numFmtId="22" fontId="39" fillId="0" borderId="22" xfId="1" applyNumberFormat="1" applyFont="1" applyBorder="1"/>
    <xf numFmtId="43" fontId="39" fillId="0" borderId="0" xfId="1" applyFont="1"/>
    <xf numFmtId="22" fontId="39" fillId="0" borderId="20" xfId="0" applyNumberFormat="1" applyFont="1" applyBorder="1"/>
    <xf numFmtId="22" fontId="39" fillId="0" borderId="21" xfId="0" applyNumberFormat="1" applyFont="1" applyBorder="1"/>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xf>
    <xf numFmtId="0" fontId="37" fillId="16" borderId="26" xfId="0" applyFont="1" applyFill="1" applyBorder="1" applyAlignment="1">
      <alignment horizontal="center" vertical="center" wrapText="1"/>
    </xf>
    <xf numFmtId="0" fontId="37" fillId="16" borderId="26" xfId="0" applyFont="1" applyFill="1" applyBorder="1" applyAlignment="1">
      <alignment vertical="center" wrapText="1"/>
    </xf>
    <xf numFmtId="17" fontId="39" fillId="16" borderId="26" xfId="0" applyNumberFormat="1" applyFont="1" applyFill="1" applyBorder="1" applyAlignment="1">
      <alignment horizontal="center" vertical="center" wrapText="1"/>
    </xf>
    <xf numFmtId="14" fontId="39" fillId="0" borderId="26" xfId="0" applyNumberFormat="1" applyFont="1" applyBorder="1" applyAlignment="1">
      <alignment horizontal="center" vertical="center" wrapText="1"/>
    </xf>
    <xf numFmtId="0" fontId="41" fillId="17" borderId="26" xfId="0" applyFont="1" applyFill="1" applyBorder="1" applyAlignment="1">
      <alignment horizontal="center" vertical="center" wrapText="1"/>
    </xf>
    <xf numFmtId="0" fontId="39" fillId="16" borderId="26" xfId="0" applyFont="1" applyFill="1" applyBorder="1" applyAlignment="1">
      <alignment horizontal="center" vertical="center" wrapText="1"/>
    </xf>
    <xf numFmtId="0" fontId="39" fillId="16" borderId="26" xfId="0" applyFont="1" applyFill="1" applyBorder="1" applyAlignment="1">
      <alignment vertical="center" wrapText="1"/>
    </xf>
    <xf numFmtId="22" fontId="39" fillId="0" borderId="26" xfId="0" applyNumberFormat="1" applyFont="1" applyBorder="1"/>
    <xf numFmtId="22" fontId="39" fillId="0" borderId="26" xfId="0" applyNumberFormat="1" applyFont="1" applyBorder="1" applyAlignment="1">
      <alignment wrapText="1"/>
    </xf>
    <xf numFmtId="0" fontId="37" fillId="16" borderId="26" xfId="0" applyFont="1" applyFill="1" applyBorder="1" applyAlignment="1">
      <alignment horizontal="left" vertical="center" wrapText="1"/>
    </xf>
    <xf numFmtId="22" fontId="39" fillId="0" borderId="26" xfId="0" applyNumberFormat="1" applyFont="1" applyBorder="1" applyAlignment="1">
      <alignment vertical="top" wrapText="1"/>
    </xf>
    <xf numFmtId="0" fontId="39" fillId="16" borderId="26" xfId="0" applyFont="1" applyFill="1" applyBorder="1" applyAlignment="1">
      <alignment horizontal="left" vertical="center" wrapText="1"/>
    </xf>
    <xf numFmtId="0" fontId="45" fillId="16" borderId="26" xfId="0" applyFont="1" applyFill="1" applyBorder="1" applyAlignment="1">
      <alignment vertical="center" wrapText="1"/>
    </xf>
    <xf numFmtId="22" fontId="39" fillId="0" borderId="26" xfId="1" applyNumberFormat="1" applyFont="1" applyBorder="1"/>
    <xf numFmtId="0" fontId="46" fillId="16" borderId="26" xfId="0" applyFont="1" applyFill="1" applyBorder="1" applyAlignment="1">
      <alignment vertical="center" wrapText="1"/>
    </xf>
    <xf numFmtId="0" fontId="46" fillId="16" borderId="26" xfId="0" applyFont="1" applyFill="1" applyBorder="1" applyAlignment="1">
      <alignment horizontal="center" vertical="center" wrapText="1"/>
    </xf>
    <xf numFmtId="22" fontId="39" fillId="0" borderId="26" xfId="1" applyNumberFormat="1" applyFont="1" applyBorder="1" applyAlignment="1">
      <alignment horizontal="center" vertical="center"/>
    </xf>
    <xf numFmtId="0" fontId="43" fillId="16" borderId="26" xfId="0" applyFont="1" applyFill="1" applyBorder="1" applyAlignment="1">
      <alignment vertical="center" wrapText="1"/>
    </xf>
    <xf numFmtId="22" fontId="39" fillId="0" borderId="26" xfId="0" applyNumberFormat="1" applyFont="1" applyBorder="1" applyAlignment="1">
      <alignment vertical="center" wrapText="1"/>
    </xf>
    <xf numFmtId="0" fontId="42" fillId="16" borderId="26" xfId="0" applyFont="1" applyFill="1" applyBorder="1" applyAlignment="1">
      <alignment vertical="center" wrapText="1"/>
    </xf>
    <xf numFmtId="22" fontId="50" fillId="0" borderId="26" xfId="0" applyNumberFormat="1" applyFont="1" applyBorder="1" applyAlignment="1">
      <alignment vertical="center"/>
    </xf>
    <xf numFmtId="0" fontId="39" fillId="0" borderId="26" xfId="0" applyFont="1" applyFill="1" applyBorder="1" applyAlignment="1">
      <alignment horizontal="center" vertical="center" wrapText="1"/>
    </xf>
    <xf numFmtId="0" fontId="49" fillId="0" borderId="26" xfId="0" applyFont="1" applyBorder="1" applyAlignment="1">
      <alignment horizontal="left" vertical="center" wrapText="1"/>
    </xf>
    <xf numFmtId="0" fontId="50" fillId="0" borderId="26" xfId="0" applyFont="1" applyFill="1" applyBorder="1" applyAlignment="1">
      <alignment horizontal="center" vertical="center" wrapText="1"/>
    </xf>
    <xf numFmtId="0" fontId="47" fillId="0" borderId="26" xfId="0" applyFont="1" applyBorder="1" applyAlignment="1">
      <alignment vertical="center" wrapText="1"/>
    </xf>
    <xf numFmtId="0" fontId="48" fillId="0" borderId="26" xfId="0" applyFont="1" applyBorder="1" applyAlignment="1">
      <alignment horizontal="left" vertical="center" wrapText="1" indent="2"/>
    </xf>
    <xf numFmtId="0" fontId="47" fillId="0" borderId="26" xfId="0" applyFont="1" applyBorder="1" applyAlignment="1">
      <alignment horizontal="left" vertical="center" wrapText="1" indent="2"/>
    </xf>
    <xf numFmtId="0" fontId="41" fillId="0" borderId="26" xfId="0" applyFont="1" applyFill="1" applyBorder="1" applyAlignment="1">
      <alignment horizontal="center" vertical="center" wrapText="1"/>
    </xf>
    <xf numFmtId="14" fontId="39" fillId="0" borderId="26" xfId="0" applyNumberFormat="1" applyFont="1" applyFill="1" applyBorder="1" applyAlignment="1">
      <alignment horizontal="center" vertical="center" wrapText="1"/>
    </xf>
    <xf numFmtId="0" fontId="43" fillId="0" borderId="26" xfId="0" applyFont="1" applyFill="1" applyBorder="1" applyAlignment="1">
      <alignment horizontal="center" vertical="center" wrapText="1"/>
    </xf>
    <xf numFmtId="22" fontId="39" fillId="0" borderId="26" xfId="0" applyNumberFormat="1" applyFont="1" applyFill="1" applyBorder="1" applyAlignment="1">
      <alignment horizontal="center" vertical="center" wrapText="1"/>
    </xf>
    <xf numFmtId="0" fontId="36" fillId="20" borderId="26" xfId="6" quotePrefix="1" applyNumberFormat="1" applyFont="1" applyFill="1" applyBorder="1" applyAlignment="1">
      <alignment horizontal="center" vertical="top"/>
    </xf>
    <xf numFmtId="14" fontId="36" fillId="20" borderId="26" xfId="6" quotePrefix="1" applyNumberFormat="1" applyFont="1" applyFill="1" applyBorder="1" applyAlignment="1">
      <alignment horizontal="center" vertical="top"/>
    </xf>
    <xf numFmtId="0" fontId="39" fillId="0" borderId="26" xfId="0" applyFont="1" applyFill="1" applyBorder="1" applyAlignment="1">
      <alignment horizontal="left" vertical="center" wrapText="1"/>
    </xf>
    <xf numFmtId="0" fontId="43" fillId="16" borderId="26"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7" fillId="9" borderId="1" xfId="2" applyNumberFormat="1" applyFont="1" applyFill="1" applyBorder="1" applyAlignment="1">
      <alignment horizontal="left" vertical="center" wrapText="1"/>
    </xf>
    <xf numFmtId="0" fontId="18" fillId="9" borderId="1" xfId="2" applyNumberFormat="1" applyFont="1" applyFill="1" applyBorder="1" applyAlignment="1">
      <alignment horizontal="left" vertical="center" wrapText="1"/>
    </xf>
    <xf numFmtId="0" fontId="0" fillId="0" borderId="0" xfId="0"/>
    <xf numFmtId="0" fontId="8" fillId="0" borderId="0" xfId="0" applyFont="1"/>
    <xf numFmtId="0" fontId="11" fillId="0" borderId="0" xfId="0" applyFont="1" applyFill="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24" fillId="0" borderId="0" xfId="5" applyAlignment="1">
      <alignment horizontal="center"/>
    </xf>
    <xf numFmtId="0" fontId="8" fillId="0" borderId="0" xfId="0" applyFont="1" applyFill="1" applyBorder="1" applyAlignment="1">
      <alignment horizontal="right" vertical="center"/>
    </xf>
    <xf numFmtId="0" fontId="8" fillId="0" borderId="6"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0" fillId="0" borderId="0" xfId="0" applyAlignment="1">
      <alignment horizontal="center" vertical="top"/>
    </xf>
    <xf numFmtId="0" fontId="30" fillId="0" borderId="0" xfId="0" applyFont="1" applyAlignment="1">
      <alignment horizontal="center" vertical="top"/>
    </xf>
    <xf numFmtId="0" fontId="0" fillId="0" borderId="7" xfId="0" applyFill="1" applyBorder="1" applyAlignment="1">
      <alignment horizontal="left" vertical="center" indent="1"/>
    </xf>
    <xf numFmtId="0" fontId="0" fillId="0" borderId="6" xfId="0" applyFill="1" applyBorder="1" applyAlignment="1">
      <alignment horizontal="left" vertical="center" indent="1"/>
    </xf>
    <xf numFmtId="0" fontId="0" fillId="0" borderId="0" xfId="0" applyFill="1" applyBorder="1" applyAlignment="1">
      <alignment horizontal="left" vertical="center" indent="1"/>
    </xf>
    <xf numFmtId="0" fontId="29" fillId="0" borderId="0" xfId="0" applyFont="1" applyAlignment="1">
      <alignment horizontal="center" vertical="center" wrapText="1"/>
    </xf>
    <xf numFmtId="0" fontId="29" fillId="0" borderId="0" xfId="0" applyFont="1" applyAlignment="1">
      <alignment horizontal="center" wrapText="1"/>
    </xf>
    <xf numFmtId="0" fontId="26" fillId="0" borderId="0" xfId="0" applyFont="1" applyBorder="1" applyAlignment="1">
      <alignment horizontal="center" vertical="top"/>
    </xf>
    <xf numFmtId="0" fontId="31" fillId="13" borderId="0" xfId="0" applyFont="1" applyFill="1" applyBorder="1" applyAlignment="1">
      <alignment horizontal="center" vertical="center" textRotation="90" wrapText="1"/>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32" fillId="13" borderId="0" xfId="0" applyFont="1" applyFill="1" applyAlignment="1">
      <alignment horizontal="center" vertical="center"/>
    </xf>
    <xf numFmtId="0" fontId="32" fillId="13" borderId="0" xfId="0" applyFont="1" applyFill="1" applyBorder="1" applyAlignment="1">
      <alignment horizontal="right" vertical="center"/>
    </xf>
    <xf numFmtId="0" fontId="28" fillId="0" borderId="0" xfId="0" applyFont="1" applyFill="1" applyAlignment="1">
      <alignment horizontal="center" vertical="center"/>
    </xf>
    <xf numFmtId="0" fontId="31" fillId="13" borderId="0" xfId="0" applyFont="1" applyFill="1" applyBorder="1" applyAlignment="1">
      <alignment horizontal="center" vertical="center"/>
    </xf>
  </cellXfs>
  <cellStyles count="9">
    <cellStyle name="Comma" xfId="1" builtinId="3"/>
    <cellStyle name="Hyperlink" xfId="5" builtinId="8"/>
    <cellStyle name="Hyperlink 2" xfId="3"/>
    <cellStyle name="Normal" xfId="0" builtinId="0"/>
    <cellStyle name="Normal 10" xfId="7"/>
    <cellStyle name="Normal 2" xfId="2"/>
    <cellStyle name="SAPBEXstdData 2" xfId="8"/>
    <cellStyle name="SAPBEXstdItem 2" xfId="6"/>
    <cellStyle name="Style 1" xfId="4"/>
  </cellStyles>
  <dxfs count="184">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rgb="FFB1D6E8"/>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colors>
    <mruColors>
      <color rgb="FFF86B69"/>
      <color rgb="FFF8696B"/>
      <color rgb="FFFFEB84"/>
      <color rgb="FF63BE7B"/>
      <color rgb="FFDCDDDE"/>
      <color rgb="FFB1D6E8"/>
      <color rgb="FF3E5A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KPI Dashboard'!A1"/></Relationships>
</file>

<file path=xl/drawings/drawing1.xml><?xml version="1.0" encoding="utf-8"?>
<xdr:wsDr xmlns:xdr="http://schemas.openxmlformats.org/drawingml/2006/spreadsheetDrawing" xmlns:a="http://schemas.openxmlformats.org/drawingml/2006/main">
  <xdr:twoCellAnchor>
    <xdr:from>
      <xdr:col>13</xdr:col>
      <xdr:colOff>52917</xdr:colOff>
      <xdr:row>0</xdr:row>
      <xdr:rowOff>31750</xdr:rowOff>
    </xdr:from>
    <xdr:to>
      <xdr:col>14</xdr:col>
      <xdr:colOff>740833</xdr:colOff>
      <xdr:row>1</xdr:row>
      <xdr:rowOff>0</xdr:rowOff>
    </xdr:to>
    <xdr:sp macro="" textlink="">
      <xdr:nvSpPr>
        <xdr:cNvPr id="2" name="Rounded Rectangle 1">
          <a:hlinkClick xmlns:r="http://schemas.openxmlformats.org/officeDocument/2006/relationships" r:id="rId1"/>
        </xdr:cNvPr>
        <xdr:cNvSpPr/>
      </xdr:nvSpPr>
      <xdr:spPr>
        <a:xfrm>
          <a:off x="7568142" y="31750"/>
          <a:ext cx="1811866" cy="26352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GB" sz="1200" b="0"/>
            <a:t>Go to</a:t>
          </a:r>
          <a:r>
            <a:rPr lang="en-GB" sz="1200" b="0" baseline="0"/>
            <a:t> KPI Dashboard</a:t>
          </a:r>
          <a:endParaRPr lang="en-GB" sz="1200" b="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983.466392129631"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ational Grid" refreshedDate="42983.466392592592"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ount="4">
        <n v="1"/>
        <n v="2"/>
        <n v="4"/>
        <n v="3"/>
      </sharedItems>
    </cacheField>
    <cacheField name="Mapping to Previous " numFmtId="0">
      <sharedItems/>
    </cacheField>
    <cacheField name="Business Area " numFmtId="0">
      <sharedItems count="5">
        <s v="Business Ops: CDS"/>
        <s v="IS Operations"/>
        <s v="Business Ops: IC&amp;C"/>
        <s v="Industry Engagement"/>
        <s v="Customer Lifecycle"/>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ational Grid" refreshedDate="42983.466392824077"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ount="4">
        <n v="1"/>
        <n v="2"/>
        <n v="4"/>
        <n v="3"/>
      </sharedItems>
    </cacheField>
    <cacheField name="Mapping to Previous " numFmtId="0">
      <sharedItems/>
    </cacheField>
    <cacheField name="Business Area " numFmtId="0">
      <sharedItems count="5">
        <s v="Business Ops: CDS"/>
        <s v="IS Operations"/>
        <s v="Business Ops: IC&amp;C"/>
        <s v="Industry Engagement"/>
        <s v="Customer Lifecycle"/>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ational Grid" refreshedDate="42983.466392939816" createdVersion="4" refreshedVersion="4" minRefreshableVersion="3" recordCount="110">
  <cacheSource type="worksheet">
    <worksheetSource name="KPIList"/>
  </cacheSource>
  <cacheFields count="21">
    <cacheField name="Reference" numFmtId="0">
      <sharedItems count="110">
        <s v="DS-CS SA1 - 02"/>
        <s v="DS-CS SA1 - 04"/>
        <s v="DS-CS SA1 - 05"/>
        <s v="DS-CS SA1 - 06"/>
        <s v="DS-CS SA1 - 07"/>
        <s v="DS-CS SA1 - 08"/>
        <s v="DS-CS SA1 - 09"/>
        <s v="DS-CS SA1 - 11"/>
        <s v="DS-CS SA1 - 12"/>
        <s v="DS-CS SA1 - 13_x000a_"/>
        <s v="DS-CS SA1 - 14"/>
        <s v="DS-CS SA1 - 15"/>
        <s v="DS-CS SA1 - 16"/>
        <s v="DS-CS SA1 - 17"/>
        <s v="DS-CS SA1 - 18"/>
        <s v="DS-CS SA1 - 19"/>
        <s v="DS-CS SA1 - 25"/>
        <s v="DS-CS SA1 - 29"/>
        <s v="DS-CS SA1 - 30"/>
        <s v="DS-CS SA2 - 01  "/>
        <s v="DS-CS SA2 - 03"/>
        <s v="DS-CS SA2 - 04"/>
        <s v="DS-CS SA3 - 01  "/>
        <s v="DS-CS SA5 - 05"/>
        <s v="DS-CS SA5 - 15_x000a_"/>
        <s v="DS-CS SA5 - 16_x000a_"/>
        <s v="DS-CS SA5 - 21"/>
        <s v="DS-CS SA5 - 22"/>
        <s v="DS-CS SA5 - 23"/>
        <s v="DS-CS SA6 - 11"/>
        <s v="DS-CS SA6 - 17"/>
        <s v="DS-CS SA6 - 18"/>
        <s v="DS-CS SA6 - 19"/>
        <s v="DS-CS SA6 - 20"/>
        <s v="DS-CS SA12 - 01  "/>
        <s v="DS-CS SA17 - 01"/>
        <s v="DS-NCS SA18-06"/>
        <s v="DS-NCS SA18-07"/>
        <s v="ASGT-CS SA2-01"/>
        <s v="ASGT-CS SA2-02"/>
        <s v="ASGT-CS SA5-14"/>
        <s v="ASGT-CS SA5-15"/>
        <s v="ASGT-CS SA5-16"/>
        <s v="ASGT-CS SA5-17"/>
        <s v="ASGT-CS SA7-02"/>
        <s v="ASGT-CS SA7-03"/>
        <s v="ASGT-CS SA7-04"/>
        <s v="ASGT-CS SA7-05"/>
        <s v="ASGT-CS SA7-06"/>
        <s v="ASGT-CS SA8-01"/>
        <s v="ASGT-CS SA8-02"/>
        <s v="ASGT-CS SA8-03"/>
        <s v="ASGT-CS SA8-04"/>
        <s v="ASGT-CS SA8-12"/>
        <s v="ASGT-CS SA8-19"/>
        <s v="ASGT-CS SA8-23"/>
        <s v="ASGT CS SA11 02"/>
        <s v="ASGT-CS SA20-01"/>
        <s v="ASGT-CS SA20-02"/>
        <s v="ASGT-CS SA20-03"/>
        <s v="ASGT-NC SA16-01"/>
        <s v="ASGT-NC SA16-03"/>
        <s v="ASGT-NC SA16-06"/>
        <s v="ASGT-NC SA16-10"/>
        <s v="ASGT-NC SA18-01"/>
        <s v="ASGT-NC SA22-08"/>
        <s v="SS SA22 05"/>
        <s v="SS SA22 06"/>
        <s v="SS SA22 07"/>
        <s v="SS SA22 18"/>
        <s v="SS SA22 19"/>
        <s v="SS SA22 20"/>
        <s v="SS SA22 29"/>
        <s v="SS SA22 33"/>
        <s v="SS SA22 36"/>
        <s v="SS SA22 37"/>
        <s v="SS SA22 40"/>
        <s v="SS SA22 42"/>
        <s v="SS SA22 44"/>
        <s v="SS SA22 46"/>
        <s v="SS SA22 48"/>
        <s v="SS SA22 50"/>
        <s v="SS SA22 51"/>
        <s v="SS SA22 52"/>
        <s v="SS SA22 54"/>
        <s v="SS SA22 55"/>
        <s v="SS SA22 58"/>
        <s v="SS SA22 59"/>
        <s v="SS SA22 60"/>
        <s v="SS SA22 61"/>
        <s v="SS SA22 62"/>
        <s v="SS SA22 63"/>
        <s v="SS SA22 64"/>
        <s v="SS SA22 65"/>
        <s v="SS SA22 66"/>
        <s v="SS SA22 67"/>
        <s v="SS SA22 68"/>
        <s v="SS SA22 69"/>
        <s v="SS SA22 70"/>
        <s v="ASiGT-CS SA11-01"/>
        <s v="ASiGT-CS SA11-02"/>
        <s v="ASiGT-CS SA11-03"/>
        <s v="ASiGT NC SA2-01"/>
        <s v="ASiGT NC SA16-01"/>
        <s v="ASiGT NC SA16-04"/>
        <s v="ASiGT NC SA21-01"/>
        <s v="ASiGT NC SA21-02"/>
        <s v="ASiGT NC SA21-03"/>
        <s v="ASiGT NC SA21-04"/>
        <s v="ASiGT NC SA21-07"/>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National Grid" refreshedDate="42983.466392939816" createdVersion="4" refreshedVersion="4" minRefreshableVersion="3" recordCount="110">
  <cacheSource type="worksheet">
    <worksheetSource name="KPIList"/>
  </cacheSource>
  <cacheFields count="21">
    <cacheField name="Reference" numFmtId="0">
      <sharedItems count="110">
        <s v="DS-CS SA1 - 02"/>
        <s v="DS-CS SA1 - 04"/>
        <s v="DS-CS SA1 - 05"/>
        <s v="DS-CS SA1 - 06"/>
        <s v="DS-CS SA1 - 07"/>
        <s v="DS-CS SA1 - 08"/>
        <s v="DS-CS SA1 - 09"/>
        <s v="DS-CS SA1 - 11"/>
        <s v="DS-CS SA1 - 12"/>
        <s v="DS-CS SA1 - 13_x000a_"/>
        <s v="DS-CS SA1 - 14"/>
        <s v="DS-CS SA1 - 15"/>
        <s v="DS-CS SA1 - 16"/>
        <s v="DS-CS SA1 - 17"/>
        <s v="DS-CS SA1 - 18"/>
        <s v="DS-CS SA1 - 19"/>
        <s v="DS-CS SA1 - 25"/>
        <s v="DS-CS SA1 - 29"/>
        <s v="DS-CS SA1 - 30"/>
        <s v="DS-CS SA2 - 01  "/>
        <s v="DS-CS SA2 - 03"/>
        <s v="DS-CS SA2 - 04"/>
        <s v="DS-CS SA3 - 01  "/>
        <s v="DS-CS SA5 - 05"/>
        <s v="DS-CS SA5 - 15_x000a_"/>
        <s v="DS-CS SA5 - 16_x000a_"/>
        <s v="DS-CS SA5 - 21"/>
        <s v="DS-CS SA5 - 22"/>
        <s v="DS-CS SA5 - 23"/>
        <s v="DS-CS SA6 - 11"/>
        <s v="DS-CS SA6 - 17"/>
        <s v="DS-CS SA6 - 18"/>
        <s v="DS-CS SA6 - 19"/>
        <s v="DS-CS SA6 - 20"/>
        <s v="DS-CS SA12 - 01  "/>
        <s v="DS-CS SA17 - 01"/>
        <s v="DS-NCS SA18-06"/>
        <s v="DS-NCS SA18-07"/>
        <s v="ASGT-CS SA2-01"/>
        <s v="ASGT-CS SA2-02"/>
        <s v="ASGT-CS SA5-14"/>
        <s v="ASGT-CS SA5-15"/>
        <s v="ASGT-CS SA5-16"/>
        <s v="ASGT-CS SA5-17"/>
        <s v="ASGT-CS SA7-02"/>
        <s v="ASGT-CS SA7-03"/>
        <s v="ASGT-CS SA7-04"/>
        <s v="ASGT-CS SA7-05"/>
        <s v="ASGT-CS SA7-06"/>
        <s v="ASGT-CS SA8-01"/>
        <s v="ASGT-CS SA8-02"/>
        <s v="ASGT-CS SA8-03"/>
        <s v="ASGT-CS SA8-04"/>
        <s v="ASGT-CS SA8-12"/>
        <s v="ASGT-CS SA8-19"/>
        <s v="ASGT-CS SA8-23"/>
        <s v="ASGT CS SA11 02"/>
        <s v="ASGT-CS SA20-01"/>
        <s v="ASGT-CS SA20-02"/>
        <s v="ASGT-CS SA20-03"/>
        <s v="ASGT-NC SA16-01"/>
        <s v="ASGT-NC SA16-03"/>
        <s v="ASGT-NC SA16-06"/>
        <s v="ASGT-NC SA16-10"/>
        <s v="ASGT-NC SA18-01"/>
        <s v="ASGT-NC SA22-08"/>
        <s v="SS SA22 05"/>
        <s v="SS SA22 06"/>
        <s v="SS SA22 07"/>
        <s v="SS SA22 18"/>
        <s v="SS SA22 19"/>
        <s v="SS SA22 20"/>
        <s v="SS SA22 29"/>
        <s v="SS SA22 33"/>
        <s v="SS SA22 36"/>
        <s v="SS SA22 37"/>
        <s v="SS SA22 40"/>
        <s v="SS SA22 42"/>
        <s v="SS SA22 44"/>
        <s v="SS SA22 46"/>
        <s v="SS SA22 48"/>
        <s v="SS SA22 50"/>
        <s v="SS SA22 51"/>
        <s v="SS SA22 52"/>
        <s v="SS SA22 54"/>
        <s v="SS SA22 55"/>
        <s v="SS SA22 58"/>
        <s v="SS SA22 59"/>
        <s v="SS SA22 60"/>
        <s v="SS SA22 61"/>
        <s v="SS SA22 62"/>
        <s v="SS SA22 63"/>
        <s v="SS SA22 64"/>
        <s v="SS SA22 65"/>
        <s v="SS SA22 66"/>
        <s v="SS SA22 67"/>
        <s v="SS SA22 68"/>
        <s v="SS SA22 69"/>
        <s v="SS SA22 70"/>
        <s v="ASiGT-CS SA11-01"/>
        <s v="ASiGT-CS SA11-02"/>
        <s v="ASiGT-CS SA11-03"/>
        <s v="ASiGT NC SA2-01"/>
        <s v="ASiGT NC SA16-01"/>
        <s v="ASiGT NC SA16-04"/>
        <s v="ASiGT NC SA21-01"/>
        <s v="ASiGT NC SA21-02"/>
        <s v="ASiGT NC SA21-03"/>
        <s v="ASiGT NC SA21-04"/>
        <s v="ASiGT NC SA21-07"/>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Cache/pivotCacheRecords2.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x v="0"/>
    <s v="reporting ref 13"/>
    <x v="0"/>
    <s v="Dave Ackers "/>
    <s v="Lee Jackson"/>
    <d v="2017-08-01T00:00:00"/>
    <x v="0"/>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x v="0"/>
    <s v=" reporting ref 13 and 17"/>
    <x v="0"/>
    <s v="Dave Ackers "/>
    <s v="Lee Jackson"/>
    <d v="2017-08-01T00:00:00"/>
    <x v="0"/>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x v="0"/>
    <s v=" reporting ref 13 and 17"/>
    <x v="0"/>
    <s v="Dave Ackers "/>
    <s v="Lee Jackson"/>
    <d v="2017-08-01T00:00:00"/>
    <x v="0"/>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x v="0"/>
    <s v=" reporting ref 13 and 17"/>
    <x v="0"/>
    <s v="Dave Ackers "/>
    <s v="Lee Jackson"/>
    <d v="2017-08-01T00:00:00"/>
    <x v="0"/>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x v="0"/>
    <s v=" reporting ref 13 and 17"/>
    <x v="0"/>
    <s v="Dave Ackers "/>
    <s v="Lee Jackson"/>
    <d v="2017-08-01T00:00:00"/>
    <x v="0"/>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x v="0"/>
    <s v=" reporting ref 13 and 17"/>
    <x v="0"/>
    <s v="Dave Ackers "/>
    <s v="Lee Jackson"/>
    <d v="2017-08-01T00:00:00"/>
    <x v="0"/>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x v="0"/>
    <s v=" reporting ref 13 and 17"/>
    <x v="0"/>
    <s v="Dave Ackers "/>
    <s v="Lee Jackson"/>
    <d v="2017-08-01T00:00:00"/>
    <x v="0"/>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x v="0"/>
    <s v=" reporting ref 13 and 17"/>
    <x v="0"/>
    <s v="Dave Ackers "/>
    <s v="Lee Jackson"/>
    <d v="2017-08-01T00:00:00"/>
    <x v="0"/>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x v="0"/>
    <s v=" reporting ref 13 and 17"/>
    <x v="0"/>
    <s v="Dave Ackers "/>
    <s v="Lee Jackson"/>
    <d v="2017-08-01T00:00:00"/>
    <x v="0"/>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x v="0"/>
    <s v=" reporting ref 13 and 17"/>
    <x v="0"/>
    <s v="Dave Ackers "/>
    <s v="Lee Jackson"/>
    <d v="2017-08-01T00:00:00"/>
    <x v="0"/>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x v="0"/>
    <s v=" reporting ref 14"/>
    <x v="0"/>
    <s v="Dave Ackers "/>
    <s v="Lee Jackson"/>
    <d v="2017-08-01T00:00:00"/>
    <x v="0"/>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x v="0"/>
    <s v=" reporting ref 14"/>
    <x v="0"/>
    <s v="Dave Ackers "/>
    <s v="Lee Jackson"/>
    <d v="2017-08-01T00:00:00"/>
    <x v="0"/>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x v="0"/>
    <s v=" reporting ref 14"/>
    <x v="0"/>
    <s v="Dave Ackers "/>
    <s v="Lee Jackson"/>
    <d v="2017-08-01T00:00:00"/>
    <x v="0"/>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x v="0"/>
    <s v=" reporting ref 13 and 17"/>
    <x v="0"/>
    <s v="Dave Ackers "/>
    <s v="Lee Jackson"/>
    <d v="2017-08-01T00:00:00"/>
    <x v="0"/>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x v="0"/>
    <s v=" reporting ref 13 and 17"/>
    <x v="0"/>
    <s v="Dave Ackers "/>
    <s v="Lee Jackson"/>
    <d v="2017-08-01T00:00:00"/>
    <x v="0"/>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x v="0"/>
    <s v=" reporting ref 17"/>
    <x v="0"/>
    <s v="Dave Ackers "/>
    <s v="Lee Jackson"/>
    <d v="2017-08-01T00:00:00"/>
    <x v="0"/>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x v="0"/>
    <s v=" reporting ref 17"/>
    <x v="0"/>
    <s v="Dave Ackers "/>
    <s v="Lee Jackson"/>
    <d v="2017-08-01T00:00:00"/>
    <x v="0"/>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x v="0"/>
    <s v=" reporting ref 13 and 17"/>
    <x v="0"/>
    <s v="Dave Ackers "/>
    <s v="Lee Jackson"/>
    <d v="2017-08-01T00:00:00"/>
    <x v="0"/>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x v="0"/>
    <s v=" reporting ref 13 and 17"/>
    <x v="0"/>
    <s v="Dave Ackers "/>
    <s v="Lee Jackson"/>
    <d v="2017-08-01T00:00:00"/>
    <x v="0"/>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x v="1"/>
    <s v=" reporting ref 8 "/>
    <x v="0"/>
    <s v="Dave Ackers "/>
    <s v="Richard Cresswell"/>
    <d v="2017-08-01T00:00:00"/>
    <x v="0"/>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x v="2"/>
    <s v=" reporting ref 40"/>
    <x v="0"/>
    <s v="Dave Ackers "/>
    <s v="Richard Cresswell"/>
    <d v="2017-08-01T00:00:00"/>
    <x v="0"/>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x v="3"/>
    <s v=" reporting ref 31"/>
    <x v="0"/>
    <s v="Dave Ackers "/>
    <s v="Richard Cresswell"/>
    <d v="2017-08-01T00:00:00"/>
    <x v="0"/>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x v="1"/>
    <s v=" reporting ref 16"/>
    <x v="0"/>
    <s v="Dave Ackers "/>
    <s v="Lee Jackson"/>
    <d v="2017-08-01T00:00:00"/>
    <x v="0"/>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x v="1"/>
    <s v=" reporting ref 16"/>
    <x v="1"/>
    <s v="Annie Griffiths"/>
    <s v="Robert Smith"/>
    <d v="2017-08-01T00:00:00"/>
    <x v="0"/>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x v="0"/>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x v="0"/>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x v="1"/>
    <s v=" reporting ref 15"/>
    <x v="0"/>
    <s v="Dave Ackers "/>
    <s v="Lee Jackson"/>
    <d v="2017-08-01T00:00:00"/>
    <x v="0"/>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x v="1"/>
    <s v=" reporting ref 15"/>
    <x v="0"/>
    <s v="Dave Ackers "/>
    <s v="Lee Jackson"/>
    <d v="2017-08-01T00:00:00"/>
    <x v="0"/>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x v="1"/>
    <s v=" reporting ref 15"/>
    <x v="0"/>
    <s v="Dave Ackers "/>
    <s v="Lee Jackson"/>
    <d v="2017-08-01T00:00:00"/>
    <x v="0"/>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x v="1"/>
    <s v=" reporting ref 13"/>
    <x v="0"/>
    <s v="Dave Ackers "/>
    <s v="Lee Jackson"/>
    <d v="2017-08-01T00:00:00"/>
    <x v="0"/>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x v="1"/>
    <s v="does not translate to existing reporting"/>
    <x v="0"/>
    <s v="Dave Ackers "/>
    <s v="Lee Jackson"/>
    <d v="2017-08-01T00:00:00"/>
    <x v="0"/>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x v="1"/>
    <s v="does not translate to existing reporting"/>
    <x v="0"/>
    <s v="Dave Ackers "/>
    <s v="Lee Jackson"/>
    <d v="2017-08-01T00:00:00"/>
    <x v="0"/>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x v="1"/>
    <s v="does not translate to existing reporting"/>
    <x v="0"/>
    <s v="Dave Ackers "/>
    <s v="Lee Jackson"/>
    <d v="2017-08-01T00:00:00"/>
    <x v="0"/>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x v="1"/>
    <s v="does not translate to existing reporting"/>
    <x v="0"/>
    <s v="Dave Ackers "/>
    <s v="Lee Jackson"/>
    <d v="2017-08-01T00:00:00"/>
    <x v="0"/>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x v="3"/>
    <s v=" reporting ref 34"/>
    <x v="0"/>
    <s v="Dave Ackers "/>
    <s v="Richard Cresswell"/>
    <d v="2017-08-01T00:00:00"/>
    <x v="0"/>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x v="3"/>
    <s v=" reporting ref 35"/>
    <x v="2"/>
    <s v="Mark Cockayne / Fiona Cottam / Dan Donovan"/>
    <s v="tbc"/>
    <d v="2017-08-01T00:00:00"/>
    <x v="0"/>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x v="1"/>
    <s v="New"/>
    <x v="0"/>
    <s v="Dave Ackers "/>
    <s v="Lee Jackson"/>
    <d v="2017-08-01T00:00:00"/>
    <x v="0"/>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x v="2"/>
    <s v=" reporting ref 45"/>
    <x v="0"/>
    <s v="Dave Ackers "/>
    <s v="Lee Jackson"/>
    <d v="2017-08-01T00:00:00"/>
    <x v="0"/>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x v="1"/>
    <s v=" reporting ref 8 and 9"/>
    <x v="2"/>
    <s v="Mark Cockayne  "/>
    <s v="tbc"/>
    <d v="2017-08-01T00:00:00"/>
    <x v="0"/>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x v="1"/>
    <s v=" reporting ref 10"/>
    <x v="2"/>
    <s v="Fiona Cottam"/>
    <s v="Victoria Spiller"/>
    <d v="2017-08-01T00:00:00"/>
    <x v="0"/>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x v="1"/>
    <s v=" reporting ref 22"/>
    <x v="0"/>
    <s v="Dave Ackers "/>
    <s v="Lee Jackson"/>
    <d v="2017-08-01T00:00:00"/>
    <x v="0"/>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x v="1"/>
    <s v=" reporting ref 16"/>
    <x v="0"/>
    <s v="Dave Ackers "/>
    <s v="Lee Jackson"/>
    <d v="2017-08-01T00:00:00"/>
    <x v="0"/>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x v="1"/>
    <s v=" reporting ref 16"/>
    <x v="0"/>
    <s v="Dave Ackers "/>
    <s v="Lee Jackson"/>
    <d v="2017-08-01T00:00:00"/>
    <x v="0"/>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x v="1"/>
    <s v=" reporting ref 16"/>
    <x v="0"/>
    <s v="Dave Ackers "/>
    <s v="Lee Jackson"/>
    <d v="2017-08-01T00:00:00"/>
    <x v="0"/>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x v="0"/>
    <s v=" reporting ref 3"/>
    <x v="2"/>
    <s v="Mark Cockayne / Fiona Cottam / Dan Donovan"/>
    <s v="tbc"/>
    <d v="2017-08-01T00:00:00"/>
    <x v="0"/>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x v="0"/>
    <s v=" reporting ref 5"/>
    <x v="2"/>
    <s v="Mark Cockayne / Fiona Cottam / Dan Donovan"/>
    <s v="tbc"/>
    <d v="2017-08-01T00:00:00"/>
    <x v="0"/>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x v="0"/>
    <s v=" reporting ref 3, 4 and 5"/>
    <x v="2"/>
    <s v="Mark Cockayne / Fiona Cottam / Dan Donovan"/>
    <s v="tbc"/>
    <d v="2017-08-01T00:00:00"/>
    <x v="0"/>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x v="0"/>
    <s v=" reporting ref 6 and 10"/>
    <x v="2"/>
    <s v="Fiona Cottam"/>
    <s v="Simon Bissett"/>
    <d v="2017-08-01T00:00:00"/>
    <x v="0"/>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x v="0"/>
    <s v=" reporting ref 6"/>
    <x v="2"/>
    <s v="Mark Cockayne"/>
    <s v="Simon Bissett"/>
    <d v="2017-08-01T00:00:00"/>
    <x v="0"/>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x v="3"/>
    <s v=" reporting ref 30_x000a_"/>
    <x v="2"/>
    <s v="Dan Donvan"/>
    <s v="Lorraine O'Shaughnessy"/>
    <d v="2017-08-01T00:00:00"/>
    <x v="0"/>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x v="3"/>
    <s v=" reporting ref 30_x000a_"/>
    <x v="2"/>
    <s v="Dan Donvan"/>
    <s v="Lorraine O'Shaughnessy"/>
    <d v="2017-08-01T00:00:00"/>
    <x v="0"/>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x v="3"/>
    <s v=" reporting ref 30_x000a_"/>
    <x v="2"/>
    <s v="Dan Donvan"/>
    <s v="Lorraine O'Shaughnessy"/>
    <d v="2017-08-01T00:00:00"/>
    <x v="0"/>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x v="3"/>
    <s v=" reporting ref 30_x000a_"/>
    <x v="2"/>
    <s v="Dan Donvan"/>
    <s v="Lorraine O'Shaughnessy"/>
    <d v="2017-08-01T00:00:00"/>
    <x v="0"/>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x v="3"/>
    <s v=" reporting ref 25"/>
    <x v="2"/>
    <s v="Dan Donvan"/>
    <s v="Lorraine O'Shaughnessy"/>
    <d v="2017-08-01T00:00:00"/>
    <x v="0"/>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x v="3"/>
    <s v=" reporting ref 26"/>
    <x v="2"/>
    <s v="Dan Donvan"/>
    <s v="Lorraine O'Shaughnessy"/>
    <d v="2017-08-01T00:00:00"/>
    <x v="0"/>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x v="3"/>
    <s v=" reporting ref 27, 28, 29"/>
    <x v="2"/>
    <s v="Dan Donvan"/>
    <s v="Lorraine O'Shaughnessy"/>
    <d v="2017-08-01T00:00:00"/>
    <x v="0"/>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x v="0"/>
    <s v="New"/>
    <x v="0"/>
    <s v="Dave Ackers "/>
    <s v="Lee Jackson"/>
    <d v="2017-08-01T00:00:00"/>
    <x v="0"/>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x v="2"/>
    <s v=" reporting ref 44"/>
    <x v="0"/>
    <s v="Dave Ackers "/>
    <s v="Richard Cresswell"/>
    <d v="2017-08-01T00:00:00"/>
    <x v="0"/>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x v="1"/>
    <s v=" "/>
    <x v="0"/>
    <s v="Dave Ackers "/>
    <s v="Lee Jackson"/>
    <d v="2017-08-01T00:00:00"/>
    <x v="0"/>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x v="3"/>
    <s v=" reporting ref 33 and 39"/>
    <x v="0"/>
    <s v="Dave Ackers "/>
    <s v="Richard Cresswell"/>
    <d v="2017-08-01T00:00:00"/>
    <x v="0"/>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x v="1"/>
    <s v=" reporting ref 51"/>
    <x v="3"/>
    <s v="Darren Jackson"/>
    <s v="Adam Jones"/>
    <d v="2017-08-01T00:00:00"/>
    <x v="0"/>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x v="3"/>
    <s v=" reporting ref 32"/>
    <x v="3"/>
    <s v="Darren Jackson"/>
    <s v="Mike Orsler"/>
    <d v="2017-08-01T00:00:00"/>
    <x v="0"/>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x v="0"/>
    <s v=" reporting ref 7"/>
    <x v="2"/>
    <s v="Mark Cockayne / Fiona Cottam / Dan Donovan"/>
    <s v="tbc"/>
    <d v="2017-08-01T00:00:00"/>
    <x v="0"/>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x v="2"/>
    <s v=" reporting ref 46"/>
    <x v="0"/>
    <s v="Dave Ackers "/>
    <s v="Richard Cresswell"/>
    <d v="2017-08-01T00:00:00"/>
    <x v="0"/>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x v="2"/>
    <s v="_x000a_ reporting ref 46"/>
    <x v="0"/>
    <s v="Dave Ackers "/>
    <s v="Richard Cresswell"/>
    <d v="2017-08-01T00:00:00"/>
    <x v="0"/>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x v="2"/>
    <s v="_x000a_ reporting ref 46"/>
    <x v="0"/>
    <s v="Dave Ackers "/>
    <s v="Richard Cresswell"/>
    <d v="2017-08-01T00:00:00"/>
    <x v="0"/>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x v="3"/>
    <s v=" reporting ref 37"/>
    <x v="4"/>
    <s v="Emma Smith"/>
    <s v="Dawn Gallacher"/>
    <d v="2017-08-01T00:00:00"/>
    <x v="0"/>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x v="0"/>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x v="0"/>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x v="3"/>
    <s v=" "/>
    <x v="0"/>
    <s v="Dave Ackers "/>
    <s v="Richard Cresswell"/>
    <d v="2017-08-01T00:00:00"/>
    <x v="0"/>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x v="3"/>
    <s v=" "/>
    <x v="0"/>
    <s v="Dave Ackers "/>
    <s v="Lee Jackson"/>
    <d v="2017-08-01T00:00:00"/>
    <x v="0"/>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x v="0"/>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x v="0"/>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x v="2"/>
    <s v=" "/>
    <x v="0"/>
    <s v="Dave Ackers "/>
    <s v="Lee Jackson"/>
    <d v="2017-08-01T00:00:00"/>
    <x v="0"/>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x v="2"/>
    <s v=" "/>
    <x v="0"/>
    <s v="Dave Ackers "/>
    <s v="Lee Jackson"/>
    <d v="2017-08-01T00:00:00"/>
    <x v="0"/>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x v="2"/>
    <s v=" "/>
    <x v="0"/>
    <s v="Dave Ackers "/>
    <s v="Lee Jackson"/>
    <d v="2017-08-01T00:00:00"/>
    <x v="0"/>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x v="2"/>
    <s v=" "/>
    <x v="0"/>
    <s v="Dave Ackers "/>
    <s v="Lee Jackson"/>
    <d v="2017-08-01T00:00:00"/>
    <x v="0"/>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x v="2"/>
    <s v=" "/>
    <x v="0"/>
    <s v="Dave Ackers "/>
    <s v="Lee Jackson"/>
    <d v="2017-08-01T00:00:00"/>
    <x v="0"/>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x v="1"/>
    <s v=" "/>
    <x v="1"/>
    <s v="Annie Griffiths"/>
    <s v="Robert Smith"/>
    <d v="2017-08-01T00:00:00"/>
    <x v="0"/>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x v="1"/>
    <s v=" "/>
    <x v="1"/>
    <s v="Annie Griffiths"/>
    <s v="Robert Smith"/>
    <d v="2017-08-01T00:00:00"/>
    <x v="0"/>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x v="3"/>
    <s v=" "/>
    <x v="1"/>
    <s v="Annie Griffiths"/>
    <s v="Paul Crump"/>
    <d v="2017-08-01T00:00:00"/>
    <x v="0"/>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x v="3"/>
    <s v=" "/>
    <x v="1"/>
    <s v="Annie Griffiths"/>
    <s v="Paul Crump"/>
    <d v="2017-08-01T00:00:00"/>
    <x v="0"/>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x v="2"/>
    <s v=" "/>
    <x v="1"/>
    <s v="Annie Griffiths"/>
    <s v="Paul Crump"/>
    <d v="2017-08-01T00:00:00"/>
    <x v="0"/>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x v="3"/>
    <s v=" "/>
    <x v="1"/>
    <s v="Annie Griffiths"/>
    <s v="Paul Crump"/>
    <d v="2017-08-01T00:00:00"/>
    <x v="0"/>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x v="3"/>
    <s v=" "/>
    <x v="1"/>
    <s v="Annie Griffiths"/>
    <s v="Paul Crump"/>
    <d v="2017-08-01T00:00:00"/>
    <x v="0"/>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x v="3"/>
    <s v=" "/>
    <x v="0"/>
    <s v="Dave Ackers "/>
    <s v="Lee Jackson"/>
    <d v="2017-08-01T00:00:00"/>
    <x v="0"/>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x v="0"/>
    <s v="New"/>
    <x v="0"/>
    <s v="Dave Ackers "/>
    <s v="Lee Jackson"/>
    <d v="2017-08-01T00:00:00"/>
    <x v="0"/>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x v="0"/>
    <s v="New"/>
    <x v="0"/>
    <s v="Dave Ackers "/>
    <s v="Lee Jackson"/>
    <d v="2017-08-01T00:00:00"/>
    <x v="0"/>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x v="0"/>
    <s v="New"/>
    <x v="0"/>
    <s v="Dave Ackers "/>
    <s v="Lee Jackson"/>
    <d v="2017-08-01T00:00:00"/>
    <x v="0"/>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x v="3"/>
    <s v="New"/>
    <x v="0"/>
    <s v="Dave Ackers "/>
    <s v="Richard Cresswell"/>
    <d v="2017-08-01T00:00:00"/>
    <x v="0"/>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x v="2"/>
    <s v="New"/>
    <x v="0"/>
    <s v="Dave Ackers "/>
    <s v="Richard Cresswell"/>
    <d v="2017-08-01T00:00:00"/>
    <x v="0"/>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x v="3"/>
    <s v="New"/>
    <x v="0"/>
    <s v="Dave Ackers "/>
    <s v="Richard Cresswell"/>
    <d v="2017-08-01T00:00:00"/>
    <x v="0"/>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x v="0"/>
    <s v="New"/>
    <x v="0"/>
    <s v="Dave Ackers "/>
    <s v="Lee Jackson"/>
    <d v="2017-08-01T00:00:00"/>
    <x v="0"/>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x v="3"/>
    <s v="New"/>
    <x v="0"/>
    <s v="Dave Ackers "/>
    <s v="Lee Jackson"/>
    <d v="2017-08-01T00:00:00"/>
    <x v="0"/>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x v="2"/>
    <s v="New"/>
    <x v="0"/>
    <s v="Dave Ackers "/>
    <s v="Lee Jackson"/>
    <d v="2017-08-01T00:00:00"/>
    <x v="0"/>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x v="3"/>
    <s v="New"/>
    <x v="0"/>
    <s v="Dave Ackers "/>
    <s v="Lee Jackson"/>
    <d v="2017-08-01T00:00:00"/>
    <x v="0"/>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x v="2"/>
    <s v="New"/>
    <x v="0"/>
    <s v="Dave Ackers "/>
    <s v="Lee Jackson"/>
    <d v="2017-08-01T00:00:00"/>
    <x v="0"/>
    <m/>
    <m/>
    <d v="2017-08-17T10:40:12"/>
    <m/>
    <d v="2017-08-17T10:47:21"/>
    <m/>
  </r>
</pivotCacheRecords>
</file>

<file path=xl/pivotCache/pivotCacheRecords3.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x v="0"/>
    <s v="reporting ref 13"/>
    <x v="0"/>
    <s v="Dave Ackers "/>
    <s v="Lee Jackson"/>
    <d v="2017-08-01T00:00:00"/>
    <s v="On Track"/>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x v="0"/>
    <s v=" reporting ref 13 and 17"/>
    <x v="0"/>
    <s v="Dave Ackers "/>
    <s v="Lee Jackson"/>
    <d v="2017-08-01T00:00:00"/>
    <s v="On Track"/>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x v="0"/>
    <s v=" reporting ref 13 and 17"/>
    <x v="0"/>
    <s v="Dave Ackers "/>
    <s v="Lee Jackson"/>
    <d v="2017-08-01T00:00:00"/>
    <s v="On Track"/>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x v="0"/>
    <s v=" reporting ref 13 and 17"/>
    <x v="0"/>
    <s v="Dave Ackers "/>
    <s v="Lee Jackson"/>
    <d v="2017-08-01T00:00:00"/>
    <s v="On Track"/>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x v="0"/>
    <s v=" reporting ref 13 and 17"/>
    <x v="0"/>
    <s v="Dave Ackers "/>
    <s v="Lee Jackson"/>
    <d v="2017-08-01T00:00:00"/>
    <s v="On Track"/>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x v="0"/>
    <s v=" reporting ref 13 and 17"/>
    <x v="0"/>
    <s v="Dave Ackers "/>
    <s v="Lee Jackson"/>
    <d v="2017-08-01T00:00:00"/>
    <s v="On Track"/>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x v="0"/>
    <s v=" reporting ref 13 and 17"/>
    <x v="0"/>
    <s v="Dave Ackers "/>
    <s v="Lee Jackson"/>
    <d v="2017-08-01T00:00:00"/>
    <s v="On Track"/>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x v="0"/>
    <s v=" reporting ref 13 and 17"/>
    <x v="0"/>
    <s v="Dave Ackers "/>
    <s v="Lee Jackson"/>
    <d v="2017-08-01T00:00:00"/>
    <s v="On Track"/>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x v="0"/>
    <s v=" reporting ref 13 and 17"/>
    <x v="0"/>
    <s v="Dave Ackers "/>
    <s v="Lee Jackson"/>
    <d v="2017-08-01T00:00:00"/>
    <s v="On Track"/>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x v="0"/>
    <s v=" reporting ref 13 and 17"/>
    <x v="0"/>
    <s v="Dave Ackers "/>
    <s v="Lee Jackson"/>
    <d v="2017-08-01T00:00:00"/>
    <s v="On Track"/>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x v="0"/>
    <s v=" reporting ref 14"/>
    <x v="0"/>
    <s v="Dave Ackers "/>
    <s v="Lee Jackson"/>
    <d v="2017-08-01T00:00:00"/>
    <s v="On Track"/>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x v="0"/>
    <s v=" reporting ref 14"/>
    <x v="0"/>
    <s v="Dave Ackers "/>
    <s v="Lee Jackson"/>
    <d v="2017-08-01T00:00:00"/>
    <s v="On Track"/>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x v="0"/>
    <s v=" reporting ref 14"/>
    <x v="0"/>
    <s v="Dave Ackers "/>
    <s v="Lee Jackson"/>
    <d v="2017-08-01T00:00:00"/>
    <s v="On Track"/>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x v="0"/>
    <s v=" reporting ref 13 and 17"/>
    <x v="0"/>
    <s v="Dave Ackers "/>
    <s v="Lee Jackson"/>
    <d v="2017-08-01T00:00:00"/>
    <s v="On Track"/>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x v="0"/>
    <s v=" reporting ref 13 and 17"/>
    <x v="0"/>
    <s v="Dave Ackers "/>
    <s v="Lee Jackson"/>
    <d v="2017-08-01T00:00:00"/>
    <s v="On Track"/>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x v="0"/>
    <s v=" reporting ref 17"/>
    <x v="0"/>
    <s v="Dave Ackers "/>
    <s v="Lee Jackson"/>
    <d v="2017-08-01T00:00:00"/>
    <s v="On Track"/>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x v="0"/>
    <s v=" reporting ref 17"/>
    <x v="0"/>
    <s v="Dave Ackers "/>
    <s v="Lee Jackson"/>
    <d v="2017-08-01T00:00:00"/>
    <s v="On Track"/>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x v="0"/>
    <s v=" reporting ref 13 and 17"/>
    <x v="0"/>
    <s v="Dave Ackers "/>
    <s v="Lee Jackson"/>
    <d v="2017-08-01T00:00:00"/>
    <s v="On Track"/>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x v="0"/>
    <s v=" reporting ref 13 and 17"/>
    <x v="0"/>
    <s v="Dave Ackers "/>
    <s v="Lee Jackson"/>
    <d v="2017-08-01T00:00:00"/>
    <s v="On Track"/>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x v="1"/>
    <s v=" reporting ref 8 "/>
    <x v="0"/>
    <s v="Dave Ackers "/>
    <s v="Richard Cresswell"/>
    <d v="2017-08-01T00:00:00"/>
    <s v="On Track"/>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x v="2"/>
    <s v=" reporting ref 40"/>
    <x v="0"/>
    <s v="Dave Ackers "/>
    <s v="Richard Cresswell"/>
    <d v="2017-08-01T00:00:00"/>
    <s v="On Track"/>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x v="3"/>
    <s v=" reporting ref 31"/>
    <x v="0"/>
    <s v="Dave Ackers "/>
    <s v="Richard Cresswell"/>
    <d v="2017-08-01T00:00:00"/>
    <s v="On Track"/>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x v="1"/>
    <s v=" reporting ref 16"/>
    <x v="0"/>
    <s v="Dave Ackers "/>
    <s v="Lee Jackson"/>
    <d v="2017-08-01T00:00:00"/>
    <s v="On Track"/>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x v="1"/>
    <s v=" reporting ref 16"/>
    <x v="1"/>
    <s v="Annie Griffiths"/>
    <s v="Robert Smith"/>
    <d v="2017-08-01T00:00:00"/>
    <s v="On Track"/>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s v="On Track"/>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s v="On Track"/>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x v="1"/>
    <s v=" reporting ref 15"/>
    <x v="0"/>
    <s v="Dave Ackers "/>
    <s v="Lee Jackson"/>
    <d v="2017-08-01T00:00:00"/>
    <s v="On Track"/>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x v="1"/>
    <s v=" reporting ref 15"/>
    <x v="0"/>
    <s v="Dave Ackers "/>
    <s v="Lee Jackson"/>
    <d v="2017-08-01T00:00:00"/>
    <s v="On Track"/>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x v="1"/>
    <s v=" reporting ref 15"/>
    <x v="0"/>
    <s v="Dave Ackers "/>
    <s v="Lee Jackson"/>
    <d v="2017-08-01T00:00:00"/>
    <s v="On Track"/>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x v="1"/>
    <s v=" reporting ref 13"/>
    <x v="0"/>
    <s v="Dave Ackers "/>
    <s v="Lee Jackson"/>
    <d v="2017-08-01T00:00:00"/>
    <s v="On Track"/>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x v="1"/>
    <s v="does not translate to existing reporting"/>
    <x v="0"/>
    <s v="Dave Ackers "/>
    <s v="Lee Jackson"/>
    <d v="2017-08-01T00:00:00"/>
    <s v="On Track"/>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x v="1"/>
    <s v="does not translate to existing reporting"/>
    <x v="0"/>
    <s v="Dave Ackers "/>
    <s v="Lee Jackson"/>
    <d v="2017-08-01T00:00:00"/>
    <s v="On Track"/>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x v="1"/>
    <s v="does not translate to existing reporting"/>
    <x v="0"/>
    <s v="Dave Ackers "/>
    <s v="Lee Jackson"/>
    <d v="2017-08-01T00:00:00"/>
    <s v="On Track"/>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x v="1"/>
    <s v="does not translate to existing reporting"/>
    <x v="0"/>
    <s v="Dave Ackers "/>
    <s v="Lee Jackson"/>
    <d v="2017-08-01T00:00:00"/>
    <s v="On Track"/>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x v="3"/>
    <s v=" reporting ref 34"/>
    <x v="0"/>
    <s v="Dave Ackers "/>
    <s v="Richard Cresswell"/>
    <d v="2017-08-01T00:00:00"/>
    <s v="On Track"/>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x v="3"/>
    <s v=" reporting ref 35"/>
    <x v="2"/>
    <s v="Mark Cockayne / Fiona Cottam / Dan Donovan"/>
    <s v="tbc"/>
    <d v="2017-08-01T00:00:00"/>
    <s v="On Track"/>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x v="1"/>
    <s v="New"/>
    <x v="0"/>
    <s v="Dave Ackers "/>
    <s v="Lee Jackson"/>
    <d v="2017-08-01T00:00:00"/>
    <s v="On Track"/>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x v="2"/>
    <s v=" reporting ref 45"/>
    <x v="0"/>
    <s v="Dave Ackers "/>
    <s v="Lee Jackson"/>
    <d v="2017-08-01T00:00:00"/>
    <s v="On Track"/>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x v="1"/>
    <s v=" reporting ref 8 and 9"/>
    <x v="2"/>
    <s v="Mark Cockayne  "/>
    <s v="tbc"/>
    <d v="2017-08-01T00:00:00"/>
    <s v="On Track"/>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x v="1"/>
    <s v=" reporting ref 10"/>
    <x v="2"/>
    <s v="Fiona Cottam"/>
    <s v="Victoria Spiller"/>
    <d v="2017-08-01T00:00:00"/>
    <s v="On Track"/>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x v="1"/>
    <s v=" reporting ref 22"/>
    <x v="0"/>
    <s v="Dave Ackers "/>
    <s v="Lee Jackson"/>
    <d v="2017-08-01T00:00:00"/>
    <s v="On Track"/>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x v="1"/>
    <s v=" reporting ref 16"/>
    <x v="0"/>
    <s v="Dave Ackers "/>
    <s v="Lee Jackson"/>
    <d v="2017-08-01T00:00:00"/>
    <s v="On Track"/>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x v="1"/>
    <s v=" reporting ref 16"/>
    <x v="0"/>
    <s v="Dave Ackers "/>
    <s v="Lee Jackson"/>
    <d v="2017-08-01T00:00:00"/>
    <s v="On Track"/>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x v="1"/>
    <s v=" reporting ref 16"/>
    <x v="0"/>
    <s v="Dave Ackers "/>
    <s v="Lee Jackson"/>
    <d v="2017-08-01T00:00:00"/>
    <s v="On Track"/>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x v="0"/>
    <s v=" reporting ref 3"/>
    <x v="2"/>
    <s v="Mark Cockayne / Fiona Cottam / Dan Donovan"/>
    <s v="tbc"/>
    <d v="2017-08-01T00:00:00"/>
    <s v="On Track"/>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x v="0"/>
    <s v=" reporting ref 5"/>
    <x v="2"/>
    <s v="Mark Cockayne / Fiona Cottam / Dan Donovan"/>
    <s v="tbc"/>
    <d v="2017-08-01T00:00:00"/>
    <s v="On Track"/>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x v="0"/>
    <s v=" reporting ref 3, 4 and 5"/>
    <x v="2"/>
    <s v="Mark Cockayne / Fiona Cottam / Dan Donovan"/>
    <s v="tbc"/>
    <d v="2017-08-01T00:00:00"/>
    <s v="On Track"/>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x v="0"/>
    <s v=" reporting ref 6 and 10"/>
    <x v="2"/>
    <s v="Fiona Cottam"/>
    <s v="Simon Bissett"/>
    <d v="2017-08-01T00:00:00"/>
    <s v="On Track"/>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x v="0"/>
    <s v=" reporting ref 6"/>
    <x v="2"/>
    <s v="Mark Cockayne"/>
    <s v="Simon Bissett"/>
    <d v="2017-08-01T00:00:00"/>
    <s v="On Track"/>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x v="3"/>
    <s v=" reporting ref 30_x000a_"/>
    <x v="2"/>
    <s v="Dan Donvan"/>
    <s v="Lorraine O'Shaughnessy"/>
    <d v="2017-08-01T00:00:00"/>
    <s v="On Track"/>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x v="3"/>
    <s v=" reporting ref 30_x000a_"/>
    <x v="2"/>
    <s v="Dan Donvan"/>
    <s v="Lorraine O'Shaughnessy"/>
    <d v="2017-08-01T00:00:00"/>
    <s v="On Track"/>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x v="3"/>
    <s v=" reporting ref 30_x000a_"/>
    <x v="2"/>
    <s v="Dan Donvan"/>
    <s v="Lorraine O'Shaughnessy"/>
    <d v="2017-08-01T00:00:00"/>
    <s v="On Track"/>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x v="3"/>
    <s v=" reporting ref 30_x000a_"/>
    <x v="2"/>
    <s v="Dan Donvan"/>
    <s v="Lorraine O'Shaughnessy"/>
    <d v="2017-08-01T00:00:00"/>
    <s v="On Track"/>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x v="3"/>
    <s v=" reporting ref 25"/>
    <x v="2"/>
    <s v="Dan Donvan"/>
    <s v="Lorraine O'Shaughnessy"/>
    <d v="2017-08-01T00:00:00"/>
    <s v="On Track"/>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x v="3"/>
    <s v=" reporting ref 26"/>
    <x v="2"/>
    <s v="Dan Donvan"/>
    <s v="Lorraine O'Shaughnessy"/>
    <d v="2017-08-01T00:00:00"/>
    <s v="On Track"/>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x v="3"/>
    <s v=" reporting ref 27, 28, 29"/>
    <x v="2"/>
    <s v="Dan Donvan"/>
    <s v="Lorraine O'Shaughnessy"/>
    <d v="2017-08-01T00:00:00"/>
    <s v="On Track"/>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x v="0"/>
    <s v="New"/>
    <x v="0"/>
    <s v="Dave Ackers "/>
    <s v="Lee Jackson"/>
    <d v="2017-08-01T00:00:00"/>
    <s v="On Track"/>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x v="2"/>
    <s v=" reporting ref 44"/>
    <x v="0"/>
    <s v="Dave Ackers "/>
    <s v="Richard Cresswell"/>
    <d v="2017-08-01T00:00:00"/>
    <s v="On Track"/>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x v="1"/>
    <s v=" "/>
    <x v="0"/>
    <s v="Dave Ackers "/>
    <s v="Lee Jackson"/>
    <d v="2017-08-01T00:00:00"/>
    <s v="On Track"/>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x v="3"/>
    <s v=" reporting ref 33 and 39"/>
    <x v="0"/>
    <s v="Dave Ackers "/>
    <s v="Richard Cresswell"/>
    <d v="2017-08-01T00:00:00"/>
    <s v="On Track"/>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x v="1"/>
    <s v=" reporting ref 51"/>
    <x v="3"/>
    <s v="Darren Jackson"/>
    <s v="Adam Jones"/>
    <d v="2017-08-01T00:00:00"/>
    <s v="On Track"/>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x v="3"/>
    <s v=" reporting ref 32"/>
    <x v="3"/>
    <s v="Darren Jackson"/>
    <s v="Mike Orsler"/>
    <d v="2017-08-01T00:00:00"/>
    <s v="On Track"/>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x v="0"/>
    <s v=" reporting ref 7"/>
    <x v="2"/>
    <s v="Mark Cockayne / Fiona Cottam / Dan Donovan"/>
    <s v="tbc"/>
    <d v="2017-08-01T00:00:00"/>
    <s v="On Track"/>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x v="2"/>
    <s v=" reporting ref 46"/>
    <x v="0"/>
    <s v="Dave Ackers "/>
    <s v="Richard Cresswell"/>
    <d v="2017-08-01T00:00:00"/>
    <s v="On Track"/>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x v="2"/>
    <s v="_x000a_ reporting ref 46"/>
    <x v="0"/>
    <s v="Dave Ackers "/>
    <s v="Richard Cresswell"/>
    <d v="2017-08-01T00:00:00"/>
    <s v="On Track"/>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x v="2"/>
    <s v="_x000a_ reporting ref 46"/>
    <x v="0"/>
    <s v="Dave Ackers "/>
    <s v="Richard Cresswell"/>
    <d v="2017-08-01T00:00:00"/>
    <s v="On Track"/>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x v="3"/>
    <s v=" reporting ref 37"/>
    <x v="4"/>
    <s v="Emma Smith"/>
    <s v="Dawn Gallacher"/>
    <d v="2017-08-01T00:00:00"/>
    <s v="On Track"/>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s v="On Track"/>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s v="On Track"/>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x v="3"/>
    <s v=" "/>
    <x v="0"/>
    <s v="Dave Ackers "/>
    <s v="Richard Cresswell"/>
    <d v="2017-08-01T00:00:00"/>
    <s v="On Track"/>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x v="3"/>
    <s v=" "/>
    <x v="0"/>
    <s v="Dave Ackers "/>
    <s v="Lee Jackson"/>
    <d v="2017-08-01T00:00:00"/>
    <s v="On Track"/>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s v="On Track"/>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s v="On Track"/>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x v="2"/>
    <s v=" "/>
    <x v="0"/>
    <s v="Dave Ackers "/>
    <s v="Lee Jackson"/>
    <d v="2017-08-01T00:00:00"/>
    <s v="On Track"/>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x v="2"/>
    <s v=" "/>
    <x v="0"/>
    <s v="Dave Ackers "/>
    <s v="Lee Jackson"/>
    <d v="2017-08-01T00:00:00"/>
    <s v="On Track"/>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x v="2"/>
    <s v=" "/>
    <x v="0"/>
    <s v="Dave Ackers "/>
    <s v="Lee Jackson"/>
    <d v="2017-08-01T00:00:00"/>
    <s v="On Track"/>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x v="2"/>
    <s v=" "/>
    <x v="0"/>
    <s v="Dave Ackers "/>
    <s v="Lee Jackson"/>
    <d v="2017-08-01T00:00:00"/>
    <s v="On Track"/>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x v="2"/>
    <s v=" "/>
    <x v="0"/>
    <s v="Dave Ackers "/>
    <s v="Lee Jackson"/>
    <d v="2017-08-01T00:00:00"/>
    <s v="On Track"/>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x v="1"/>
    <s v=" "/>
    <x v="1"/>
    <s v="Annie Griffiths"/>
    <s v="Robert Smith"/>
    <d v="2017-08-01T00:00:00"/>
    <s v="On Track"/>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x v="1"/>
    <s v=" "/>
    <x v="1"/>
    <s v="Annie Griffiths"/>
    <s v="Robert Smith"/>
    <d v="2017-08-01T00:00:00"/>
    <s v="On Track"/>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x v="3"/>
    <s v=" "/>
    <x v="1"/>
    <s v="Annie Griffiths"/>
    <s v="Paul Crump"/>
    <d v="2017-08-01T00:00:00"/>
    <s v="On Track"/>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x v="3"/>
    <s v=" "/>
    <x v="1"/>
    <s v="Annie Griffiths"/>
    <s v="Paul Crump"/>
    <d v="2017-08-01T00:00:00"/>
    <s v="On Track"/>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x v="2"/>
    <s v=" "/>
    <x v="1"/>
    <s v="Annie Griffiths"/>
    <s v="Paul Crump"/>
    <d v="2017-08-01T00:00:00"/>
    <s v="On Track"/>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x v="3"/>
    <s v=" "/>
    <x v="1"/>
    <s v="Annie Griffiths"/>
    <s v="Paul Crump"/>
    <d v="2017-08-01T00:00:00"/>
    <s v="On Track"/>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x v="3"/>
    <s v=" "/>
    <x v="1"/>
    <s v="Annie Griffiths"/>
    <s v="Paul Crump"/>
    <d v="2017-08-01T00:00:00"/>
    <s v="On Track"/>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x v="3"/>
    <s v=" "/>
    <x v="0"/>
    <s v="Dave Ackers "/>
    <s v="Lee Jackson"/>
    <d v="2017-08-01T00:00:00"/>
    <s v="On Track"/>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x v="0"/>
    <s v="New"/>
    <x v="0"/>
    <s v="Dave Ackers "/>
    <s v="Lee Jackson"/>
    <d v="2017-08-01T00:00:00"/>
    <s v="On Track"/>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x v="0"/>
    <s v="New"/>
    <x v="0"/>
    <s v="Dave Ackers "/>
    <s v="Lee Jackson"/>
    <d v="2017-08-01T00:00:00"/>
    <s v="On Track"/>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x v="0"/>
    <s v="New"/>
    <x v="0"/>
    <s v="Dave Ackers "/>
    <s v="Lee Jackson"/>
    <d v="2017-08-01T00:00:00"/>
    <s v="On Track"/>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x v="3"/>
    <s v="New"/>
    <x v="0"/>
    <s v="Dave Ackers "/>
    <s v="Richard Cresswell"/>
    <d v="2017-08-01T00:00:00"/>
    <s v="On Track"/>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x v="2"/>
    <s v="New"/>
    <x v="0"/>
    <s v="Dave Ackers "/>
    <s v="Richard Cresswell"/>
    <d v="2017-08-01T00:00:00"/>
    <s v="On Track"/>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x v="3"/>
    <s v="New"/>
    <x v="0"/>
    <s v="Dave Ackers "/>
    <s v="Richard Cresswell"/>
    <d v="2017-08-01T00:00:00"/>
    <s v="On Track"/>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x v="0"/>
    <s v="New"/>
    <x v="0"/>
    <s v="Dave Ackers "/>
    <s v="Lee Jackson"/>
    <d v="2017-08-01T00:00:00"/>
    <s v="On Track"/>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x v="3"/>
    <s v="New"/>
    <x v="0"/>
    <s v="Dave Ackers "/>
    <s v="Lee Jackson"/>
    <d v="2017-08-01T00:00:00"/>
    <s v="On Track"/>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x v="2"/>
    <s v="New"/>
    <x v="0"/>
    <s v="Dave Ackers "/>
    <s v="Lee Jackson"/>
    <d v="2017-08-01T00:00:00"/>
    <s v="On Track"/>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x v="3"/>
    <s v="New"/>
    <x v="0"/>
    <s v="Dave Ackers "/>
    <s v="Lee Jackson"/>
    <d v="2017-08-01T00:00:00"/>
    <s v="On Track"/>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x v="2"/>
    <s v="New"/>
    <x v="0"/>
    <s v="Dave Ackers "/>
    <s v="Lee Jackson"/>
    <d v="2017-08-01T00:00:00"/>
    <s v="On Track"/>
    <m/>
    <m/>
    <d v="2017-08-17T10:40:12"/>
    <m/>
    <d v="2017-08-17T10:47:21"/>
    <m/>
  </r>
</pivotCacheRecords>
</file>

<file path=xl/pivotCache/pivotCacheRecords4.xml><?xml version="1.0" encoding="utf-8"?>
<pivotCacheRecords xmlns="http://schemas.openxmlformats.org/spreadsheetml/2006/main" xmlns:r="http://schemas.openxmlformats.org/officeDocument/2006/relationships" count="110">
  <r>
    <x v="0"/>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x v="1"/>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x v="2"/>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x v="3"/>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x v="4"/>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x v="5"/>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x v="6"/>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x v="7"/>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x v="8"/>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x v="9"/>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x v="10"/>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x v="11"/>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x v="12"/>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x v="13"/>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x v="14"/>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x v="15"/>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x v="16"/>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x v="17"/>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x v="18"/>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x v="19"/>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x v="20"/>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x v="21"/>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x v="22"/>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x v="23"/>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x v="24"/>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5"/>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6"/>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x v="27"/>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x v="28"/>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x v="29"/>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x v="30"/>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x v="31"/>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x v="32"/>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x v="33"/>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x v="34"/>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x v="35"/>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x v="3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x v="3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x v="38"/>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x v="39"/>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x v="40"/>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x v="41"/>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x v="42"/>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x v="43"/>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x v="44"/>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x v="45"/>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x v="46"/>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x v="47"/>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x v="48"/>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x v="49"/>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x v="50"/>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x v="51"/>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x v="52"/>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x v="53"/>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x v="54"/>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x v="55"/>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x v="56"/>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x v="57"/>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8"/>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9"/>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60"/>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x v="61"/>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x v="62"/>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x v="63"/>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x v="64"/>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x v="65"/>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x v="66"/>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x v="67"/>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x v="68"/>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x v="69"/>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x v="70"/>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1"/>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2"/>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x v="7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4"/>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x v="75"/>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6"/>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7"/>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8"/>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9"/>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0"/>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3"/>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6"/>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x v="87"/>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x v="88"/>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x v="89"/>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x v="90"/>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x v="91"/>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x v="92"/>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x v="93"/>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x v="94"/>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x v="95"/>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x v="96"/>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x v="97"/>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x v="98"/>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x v="99"/>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x v="100"/>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x v="101"/>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x v="102"/>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x v="103"/>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x v="1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x v="105"/>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x v="106"/>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x v="107"/>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x v="108"/>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x v="109"/>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Cache/pivotCacheRecords5.xml><?xml version="1.0" encoding="utf-8"?>
<pivotCacheRecords xmlns="http://schemas.openxmlformats.org/spreadsheetml/2006/main" xmlns:r="http://schemas.openxmlformats.org/officeDocument/2006/relationships" count="110">
  <r>
    <x v="0"/>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x v="1"/>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x v="2"/>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x v="3"/>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x v="4"/>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x v="5"/>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x v="6"/>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x v="7"/>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x v="8"/>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x v="9"/>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x v="10"/>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x v="11"/>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x v="12"/>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x v="13"/>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x v="14"/>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x v="15"/>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x v="16"/>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x v="17"/>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x v="18"/>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x v="19"/>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x v="20"/>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x v="21"/>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x v="22"/>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x v="23"/>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x v="24"/>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5"/>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6"/>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x v="27"/>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x v="28"/>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x v="29"/>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x v="30"/>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x v="31"/>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x v="32"/>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x v="33"/>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x v="34"/>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x v="35"/>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x v="3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x v="3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x v="38"/>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x v="39"/>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x v="40"/>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x v="41"/>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x v="42"/>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x v="43"/>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x v="44"/>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x v="45"/>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x v="46"/>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x v="47"/>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x v="48"/>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x v="49"/>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x v="50"/>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x v="51"/>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x v="52"/>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x v="53"/>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x v="54"/>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x v="55"/>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x v="56"/>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x v="57"/>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8"/>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9"/>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60"/>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x v="61"/>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x v="62"/>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x v="63"/>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x v="64"/>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x v="65"/>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x v="66"/>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x v="67"/>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x v="68"/>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x v="69"/>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x v="70"/>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1"/>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2"/>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x v="7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4"/>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x v="75"/>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6"/>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7"/>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8"/>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9"/>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0"/>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3"/>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6"/>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x v="87"/>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x v="88"/>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x v="89"/>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x v="90"/>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x v="91"/>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x v="92"/>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x v="93"/>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x v="94"/>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x v="95"/>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x v="96"/>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x v="97"/>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x v="98"/>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x v="99"/>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x v="100"/>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x v="101"/>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x v="102"/>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x v="103"/>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x v="1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x v="105"/>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x v="106"/>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x v="107"/>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x v="108"/>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x v="109"/>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B15:C16" firstHeaderRow="1" firstDataRow="1" firstDataCol="1"/>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Row" showAll="0">
      <items count="5">
        <item m="1" x="3"/>
        <item m="1" x="2"/>
        <item m="1" x="1"/>
        <item x="0"/>
        <item t="default"/>
      </items>
    </pivotField>
    <pivotField showAll="0"/>
    <pivotField showAll="0"/>
    <pivotField numFmtId="22" showAll="0" defaultSubtotal="0"/>
    <pivotField showAll="0" defaultSubtotal="0"/>
    <pivotField numFmtId="22" showAll="0" defaultSubtotal="0"/>
    <pivotField showAll="0"/>
  </pivotFields>
  <rowFields count="1">
    <field x="14"/>
  </rowFields>
  <rowItems count="1">
    <i>
      <x v="3"/>
    </i>
  </rowItems>
  <colItems count="1">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H3:I5" firstHeaderRow="1" firstDataRow="3" firstDataCol="1"/>
  <pivotFields count="21">
    <pivotField dataField="1" showAll="0"/>
    <pivotField showAll="0"/>
    <pivotField showAll="0"/>
    <pivotField showAll="0"/>
    <pivotField showAll="0"/>
    <pivotField showAll="0"/>
    <pivotField showAll="0"/>
    <pivotField showAll="0"/>
    <pivotField axis="axisCol" showAll="0">
      <items count="5">
        <item x="0"/>
        <item x="1"/>
        <item x="3"/>
        <item x="2"/>
        <item t="default"/>
      </items>
    </pivotField>
    <pivotField showAll="0"/>
    <pivotField axis="axisRow" showAll="0">
      <items count="6">
        <item x="0"/>
        <item x="2"/>
        <item x="4"/>
        <item x="3"/>
        <item x="1"/>
        <item t="default"/>
      </items>
    </pivotField>
    <pivotField showAll="0"/>
    <pivotField showAll="0"/>
    <pivotField numFmtId="17" showAll="0" defaultSubtotal="0"/>
    <pivotField axis="axisCol" showAll="0" defaultSubtotal="0">
      <items count="4">
        <item h="1" m="1" x="3"/>
        <item m="1" x="1"/>
        <item m="1" x="2"/>
        <item h="1" x="0"/>
      </items>
    </pivotField>
    <pivotField showAll="0"/>
    <pivotField showAll="0"/>
    <pivotField numFmtId="22" showAll="0" defaultSubtotal="0"/>
    <pivotField showAll="0" defaultSubtotal="0"/>
    <pivotField numFmtId="22" showAll="0" defaultSubtotal="0"/>
    <pivotField showAll="0"/>
  </pivotFields>
  <rowFields count="1">
    <field x="10"/>
  </rowFields>
  <colFields count="2">
    <field x="14"/>
    <field x="8"/>
  </colField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B2:F8" firstHeaderRow="1" firstDataRow="2" firstDataCol="1"/>
  <pivotFields count="21">
    <pivotField dataField="1" showAll="0"/>
    <pivotField showAll="0"/>
    <pivotField showAll="0"/>
    <pivotField showAll="0"/>
    <pivotField showAll="0"/>
    <pivotField showAll="0"/>
    <pivotField showAll="0"/>
    <pivotField showAll="0"/>
    <pivotField axis="axisCol" showAll="0">
      <items count="5">
        <item x="0"/>
        <item x="1"/>
        <item x="3"/>
        <item x="2"/>
        <item t="default"/>
      </items>
    </pivotField>
    <pivotField showAll="0"/>
    <pivotField axis="axisRow" showAll="0">
      <items count="6">
        <item x="0"/>
        <item x="2"/>
        <item x="4"/>
        <item x="3"/>
        <item x="1"/>
        <item t="default"/>
      </items>
    </pivotField>
    <pivotField showAll="0"/>
    <pivotField showAll="0"/>
    <pivotField numFmtId="17" showAll="0" defaultSubtotal="0"/>
    <pivotField showAll="0"/>
    <pivotField showAll="0"/>
    <pivotField showAll="0"/>
    <pivotField numFmtId="22" showAll="0" defaultSubtotal="0"/>
    <pivotField showAll="0" defaultSubtotal="0"/>
    <pivotField numFmtId="22" showAll="0" defaultSubtotal="0"/>
    <pivotField showAll="0"/>
  </pivotFields>
  <rowFields count="1">
    <field x="10"/>
  </rowFields>
  <rowItems count="5">
    <i>
      <x/>
    </i>
    <i>
      <x v="1"/>
    </i>
    <i>
      <x v="2"/>
    </i>
    <i>
      <x v="3"/>
    </i>
    <i>
      <x v="4"/>
    </i>
  </rowItems>
  <colFields count="1">
    <field x="8"/>
  </colFields>
  <colItems count="4">
    <i>
      <x/>
    </i>
    <i>
      <x v="1"/>
    </i>
    <i>
      <x v="2"/>
    </i>
    <i>
      <x v="3"/>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U3" firstHeaderRow="1" firstDataRow="1" firstDataCol="1" rowPageCount="1" colPageCount="1"/>
  <pivotFields count="21">
    <pivotField axis="axisRow" showAll="0">
      <items count="111">
        <item x="56"/>
        <item x="57"/>
        <item x="58"/>
        <item x="59"/>
        <item x="38"/>
        <item x="39"/>
        <item x="40"/>
        <item x="41"/>
        <item x="42"/>
        <item x="43"/>
        <item x="44"/>
        <item x="45"/>
        <item x="46"/>
        <item x="47"/>
        <item x="48"/>
        <item x="49"/>
        <item x="50"/>
        <item x="51"/>
        <item x="52"/>
        <item x="53"/>
        <item x="54"/>
        <item x="55"/>
        <item x="60"/>
        <item x="61"/>
        <item x="62"/>
        <item x="63"/>
        <item x="64"/>
        <item x="65"/>
        <item x="103"/>
        <item x="104"/>
        <item x="102"/>
        <item x="105"/>
        <item x="106"/>
        <item x="107"/>
        <item x="108"/>
        <item x="109"/>
        <item x="99"/>
        <item x="100"/>
        <item x="101"/>
        <item x="0"/>
        <item x="1"/>
        <item x="2"/>
        <item x="3"/>
        <item x="4"/>
        <item x="5"/>
        <item x="6"/>
        <item x="7"/>
        <item x="8"/>
        <item x="9"/>
        <item x="10"/>
        <item x="11"/>
        <item x="12"/>
        <item x="13"/>
        <item x="14"/>
        <item x="15"/>
        <item x="16"/>
        <item x="17"/>
        <item x="18"/>
        <item x="34"/>
        <item x="35"/>
        <item x="19"/>
        <item x="20"/>
        <item x="21"/>
        <item x="22"/>
        <item x="23"/>
        <item x="24"/>
        <item x="25"/>
        <item x="26"/>
        <item x="27"/>
        <item x="28"/>
        <item x="29"/>
        <item x="30"/>
        <item x="31"/>
        <item x="32"/>
        <item x="33"/>
        <item x="36"/>
        <item x="37"/>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Page" multipleItemSelectionAllowed="1" showAll="0">
      <items count="5">
        <item m="1" x="1"/>
        <item h="1" m="1" x="3"/>
        <item h="1" m="1" x="2"/>
        <item h="1" x="0"/>
        <item t="default"/>
      </items>
    </pivotField>
    <pivotField showAll="0"/>
    <pivotField showAll="0"/>
    <pivotField numFmtId="22" showAll="0" defaultSubtotal="0"/>
    <pivotField showAll="0" defaultSubtotal="0"/>
    <pivotField numFmtId="22" showAll="0" defaultSubtotal="0"/>
    <pivotField showAll="0"/>
  </pivotFields>
  <rowFields count="1">
    <field x="0"/>
  </rowFields>
  <colItems count="1">
    <i/>
  </colItems>
  <pageFields count="1">
    <pageField fld="1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R3" firstHeaderRow="1" firstDataRow="1" firstDataCol="1" rowPageCount="1" colPageCount="1"/>
  <pivotFields count="21">
    <pivotField axis="axisRow" showAll="0">
      <items count="111">
        <item x="56"/>
        <item x="57"/>
        <item x="58"/>
        <item x="59"/>
        <item x="38"/>
        <item x="39"/>
        <item x="40"/>
        <item x="41"/>
        <item x="42"/>
        <item x="43"/>
        <item x="44"/>
        <item x="45"/>
        <item x="46"/>
        <item x="47"/>
        <item x="48"/>
        <item x="49"/>
        <item x="50"/>
        <item x="51"/>
        <item x="52"/>
        <item x="53"/>
        <item x="54"/>
        <item x="55"/>
        <item x="60"/>
        <item x="61"/>
        <item x="62"/>
        <item x="63"/>
        <item x="64"/>
        <item x="65"/>
        <item x="103"/>
        <item x="104"/>
        <item x="102"/>
        <item x="105"/>
        <item x="106"/>
        <item x="107"/>
        <item x="108"/>
        <item x="109"/>
        <item x="99"/>
        <item x="100"/>
        <item x="101"/>
        <item x="0"/>
        <item x="1"/>
        <item x="2"/>
        <item x="3"/>
        <item x="4"/>
        <item x="5"/>
        <item x="6"/>
        <item x="7"/>
        <item x="8"/>
        <item x="9"/>
        <item x="10"/>
        <item x="11"/>
        <item x="12"/>
        <item x="13"/>
        <item x="14"/>
        <item x="15"/>
        <item x="16"/>
        <item x="17"/>
        <item x="18"/>
        <item x="34"/>
        <item x="35"/>
        <item x="19"/>
        <item x="20"/>
        <item x="21"/>
        <item x="22"/>
        <item x="23"/>
        <item x="24"/>
        <item x="25"/>
        <item x="26"/>
        <item x="27"/>
        <item x="28"/>
        <item x="29"/>
        <item x="30"/>
        <item x="31"/>
        <item x="32"/>
        <item x="33"/>
        <item x="36"/>
        <item x="37"/>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Page" multipleItemSelectionAllowed="1" showAll="0">
      <items count="5">
        <item h="1" m="1" x="3"/>
        <item m="1" x="2"/>
        <item m="1" x="1"/>
        <item h="1" x="0"/>
        <item t="default"/>
      </items>
    </pivotField>
    <pivotField showAll="0"/>
    <pivotField showAll="0"/>
    <pivotField numFmtId="22" showAll="0" defaultSubtotal="0"/>
    <pivotField showAll="0" defaultSubtotal="0"/>
    <pivotField numFmtId="22" showAll="0" defaultSubtotal="0"/>
    <pivotField showAll="0"/>
  </pivotFields>
  <rowFields count="1">
    <field x="0"/>
  </rowFields>
  <colItems count="1">
    <i/>
  </colItems>
  <pageFields count="1">
    <pageField fld="1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22:B23" firstHeaderRow="1" firstDataRow="1" firstDataCol="0"/>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showAll="0"/>
    <pivotField showAll="0"/>
    <pivotField showAll="0"/>
    <pivotField numFmtId="22" showAll="0" defaultSubtotal="0"/>
    <pivotField showAll="0" defaultSubtotal="0"/>
    <pivotField numFmtId="22" showAll="0" defaultSubtotal="0"/>
    <pivotField showAll="0"/>
  </pivotFields>
  <rowItems count="1">
    <i/>
  </rowItems>
  <colItems count="1">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KPIList3" displayName="KPIList3" ref="B2:R112" totalsRowShown="0" headerRowDxfId="180" headerRowBorderDxfId="179" tableBorderDxfId="178" totalsRowBorderDxfId="177">
  <tableColumns count="17">
    <tableColumn id="1" name="Reference" dataDxfId="176"/>
    <tableColumn id="2" name="Service Requirement Description" dataDxfId="175"/>
    <tableColumn id="3" name="Service Requirement Trigger" dataDxfId="174"/>
    <tableColumn id="4" name="Service Requirement Output" dataDxfId="173"/>
    <tableColumn id="5" name="Time for delivery of service requirement" dataDxfId="172"/>
    <tableColumn id="6" name="How service requirement delivered" dataDxfId="171"/>
    <tableColumn id="7" name="Performance standard " dataDxfId="170"/>
    <tableColumn id="8" name="UNC Ref" dataDxfId="169"/>
    <tableColumn id="9" name="KPI Priority" dataDxfId="168"/>
    <tableColumn id="10" name="Mapping to Previous " dataDxfId="167"/>
    <tableColumn id="11" name="Business Area " dataDxfId="166"/>
    <tableColumn id="12" name="Business Owner _x000a_(Manager)" dataDxfId="165"/>
    <tableColumn id="13" name="Business Owner _x000a_(Lead)" dataDxfId="164"/>
    <tableColumn id="15" name="RAG Status" dataDxfId="163"/>
    <tableColumn id="16" name="Comments / Details" dataDxfId="162"/>
    <tableColumn id="17" name="What is remedial action?" dataDxfId="161"/>
    <tableColumn id="18" name="Last updated on" dataDxfId="160"/>
  </tableColumns>
  <tableStyleInfo name="TableStyleLight9" showFirstColumn="0" showLastColumn="0" showRowStripes="1" showColumnStripes="0"/>
</table>
</file>

<file path=xl/tables/table2.xml><?xml version="1.0" encoding="utf-8"?>
<table xmlns="http://schemas.openxmlformats.org/spreadsheetml/2006/main" id="1" name="KPIList" displayName="KPIList" ref="B2:AA110" totalsRowShown="0" headerRowDxfId="30" dataDxfId="28" headerRowBorderDxfId="29" tableBorderDxfId="27" totalsRowBorderDxfId="26">
  <autoFilter ref="B2:AA110"/>
  <tableColumns count="26">
    <tableColumn id="1" name="Reference" dataDxfId="25"/>
    <tableColumn id="2" name="KPI Obligation" dataDxfId="24"/>
    <tableColumn id="3" name="Performance Standard" dataDxfId="23"/>
    <tableColumn id="4" name="Delivery Mechanism" dataDxfId="22"/>
    <tableColumn id="5" name="Volume Constraints" dataDxfId="21"/>
    <tableColumn id="6" name="How Service is Delivered" dataDxfId="20"/>
    <tableColumn id="7" name="UNC Ref" dataDxfId="19"/>
    <tableColumn id="8" name="KPI category     (1-4)" dataDxfId="18"/>
    <tableColumn id="9" name="Business Area " dataDxfId="17"/>
    <tableColumn id="10" name="Department Manager" dataDxfId="16"/>
    <tableColumn id="11" name="Business Owner (Manager)" dataDxfId="15"/>
    <tableColumn id="12" name="Business Owner (Lead)" dataDxfId="14"/>
    <tableColumn id="21" name="Incoming File" dataDxfId="13"/>
    <tableColumn id="13" name="Outgoing File" dataDxfId="12"/>
    <tableColumn id="22" name="Reporting Month" dataDxfId="11"/>
    <tableColumn id="15" name="RAG Status" dataDxfId="10"/>
    <tableColumn id="16" name="Comments / Details" dataDxfId="9"/>
    <tableColumn id="23" name="What is remedial action?" dataDxfId="8"/>
    <tableColumn id="17" name=" Customer contact (Service Desk Ticket / Query / Phone call etc )" dataDxfId="7"/>
    <tableColumn id="20" name="RAG Status updated on" dataDxfId="6"/>
    <tableColumn id="19" name="Comments updated on" dataDxfId="5"/>
    <tableColumn id="14" name="Remedial action updated on" dataDxfId="4"/>
    <tableColumn id="18" name="Last updated on" dataDxfId="3"/>
    <tableColumn id="24" name="Column1" dataDxfId="2"/>
    <tableColumn id="25" name="Column2" dataDxfId="1"/>
    <tableColumn id="26" name="Column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
  <sheetViews>
    <sheetView zoomScale="120" zoomScaleNormal="120" workbookViewId="0">
      <selection activeCell="B19" sqref="B19"/>
    </sheetView>
  </sheetViews>
  <sheetFormatPr defaultRowHeight="14.4"/>
  <cols>
    <col min="1" max="1" width="14.5546875" style="2" customWidth="1"/>
    <col min="2" max="2" width="11.6640625" style="2" customWidth="1"/>
    <col min="3" max="3" width="73.6640625" customWidth="1"/>
  </cols>
  <sheetData>
    <row r="1" spans="1:3">
      <c r="A1" s="5" t="s">
        <v>474</v>
      </c>
      <c r="B1" s="5" t="s">
        <v>473</v>
      </c>
    </row>
    <row r="2" spans="1:3">
      <c r="A2" s="4">
        <v>75791</v>
      </c>
      <c r="B2" s="2" t="s">
        <v>471</v>
      </c>
      <c r="C2" s="3" t="s">
        <v>472</v>
      </c>
    </row>
    <row r="3" spans="1:3">
      <c r="A3" s="4">
        <v>42921</v>
      </c>
      <c r="B3" s="2" t="s">
        <v>479</v>
      </c>
      <c r="C3" t="s">
        <v>480</v>
      </c>
    </row>
    <row r="4" spans="1:3">
      <c r="A4" s="4">
        <v>42922</v>
      </c>
      <c r="B4" s="2" t="s">
        <v>661</v>
      </c>
      <c r="C4" t="s">
        <v>662</v>
      </c>
    </row>
    <row r="5" spans="1:3" ht="28.8">
      <c r="A5" s="4">
        <v>42926</v>
      </c>
      <c r="B5" s="2" t="s">
        <v>670</v>
      </c>
      <c r="C5" s="11" t="s">
        <v>714</v>
      </c>
    </row>
    <row r="6" spans="1:3" ht="28.8">
      <c r="A6" s="4">
        <v>42927</v>
      </c>
      <c r="B6" s="2" t="s">
        <v>707</v>
      </c>
      <c r="C6" s="11" t="s">
        <v>708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12"/>
  <sheetViews>
    <sheetView showGridLines="0" zoomScale="90" zoomScaleNormal="90" workbookViewId="0">
      <pane xSplit="1" ySplit="2" topLeftCell="B72" activePane="bottomRight" state="frozen"/>
      <selection pane="topRight" activeCell="B1" sqref="B1"/>
      <selection pane="bottomLeft" activeCell="A2" sqref="A2"/>
      <selection pane="bottomRight" activeCell="B79" sqref="B79"/>
    </sheetView>
  </sheetViews>
  <sheetFormatPr defaultColWidth="9.109375" defaultRowHeight="14.4"/>
  <cols>
    <col min="1" max="1" width="12.33203125" style="8" hidden="1" customWidth="1"/>
    <col min="2" max="2" width="17.33203125" style="6" customWidth="1"/>
    <col min="3" max="3" width="25.44140625" style="6" customWidth="1"/>
    <col min="4" max="4" width="33.44140625" style="6" hidden="1" customWidth="1"/>
    <col min="5" max="5" width="37.44140625" style="6" hidden="1" customWidth="1"/>
    <col min="6" max="6" width="38.5546875" style="6" hidden="1" customWidth="1"/>
    <col min="7" max="7" width="34" style="6" hidden="1" customWidth="1"/>
    <col min="8" max="8" width="25.5546875" style="6" customWidth="1"/>
    <col min="9" max="9" width="12.5546875" style="7" hidden="1" customWidth="1"/>
    <col min="10" max="10" width="11" style="6" bestFit="1" customWidth="1"/>
    <col min="11" max="11" width="22" style="6" hidden="1" customWidth="1"/>
    <col min="12" max="12" width="15.44140625" style="19" customWidth="1"/>
    <col min="13" max="13" width="18" style="19" customWidth="1"/>
    <col min="14" max="14" width="16.88671875" style="19" customWidth="1"/>
    <col min="15" max="15" width="13" style="100" customWidth="1"/>
    <col min="16" max="16" width="29.109375" style="100" customWidth="1"/>
    <col min="17" max="17" width="26" style="100" customWidth="1"/>
    <col min="18" max="18" width="18.5546875" style="100" customWidth="1"/>
    <col min="19" max="16384" width="9.109375" style="100"/>
  </cols>
  <sheetData>
    <row r="1" spans="1:18" ht="23.25" customHeight="1">
      <c r="B1" s="57"/>
      <c r="C1" s="58" t="s">
        <v>772</v>
      </c>
      <c r="D1" s="59"/>
      <c r="E1" s="59"/>
      <c r="F1" s="59"/>
      <c r="G1" s="59"/>
      <c r="H1" s="59"/>
      <c r="I1" s="59"/>
      <c r="J1" s="59"/>
      <c r="K1" s="59"/>
      <c r="L1" s="59"/>
      <c r="M1" s="60"/>
      <c r="N1" s="60"/>
      <c r="O1" s="61"/>
      <c r="P1" s="61"/>
      <c r="Q1" s="61"/>
      <c r="R1" s="61"/>
    </row>
    <row r="2" spans="1:18" s="2" customFormat="1" ht="31.2">
      <c r="A2" s="62" t="s">
        <v>478</v>
      </c>
      <c r="B2" s="63" t="s">
        <v>0</v>
      </c>
      <c r="C2" s="64" t="s">
        <v>1</v>
      </c>
      <c r="D2" s="64" t="s">
        <v>2</v>
      </c>
      <c r="E2" s="64" t="s">
        <v>3</v>
      </c>
      <c r="F2" s="64" t="s">
        <v>4</v>
      </c>
      <c r="G2" s="64" t="s">
        <v>5</v>
      </c>
      <c r="H2" s="64" t="s">
        <v>6</v>
      </c>
      <c r="I2" s="64" t="s">
        <v>7</v>
      </c>
      <c r="J2" s="64" t="s">
        <v>769</v>
      </c>
      <c r="K2" s="64" t="s">
        <v>715</v>
      </c>
      <c r="L2" s="64" t="s">
        <v>625</v>
      </c>
      <c r="M2" s="64" t="s">
        <v>770</v>
      </c>
      <c r="N2" s="64" t="s">
        <v>771</v>
      </c>
      <c r="O2" s="64" t="s">
        <v>709</v>
      </c>
      <c r="P2" s="64" t="s">
        <v>774</v>
      </c>
      <c r="Q2" s="64" t="s">
        <v>773</v>
      </c>
      <c r="R2" s="65" t="s">
        <v>768</v>
      </c>
    </row>
    <row r="3" spans="1:18" ht="43.5" customHeight="1">
      <c r="A3" s="187" t="s">
        <v>616</v>
      </c>
      <c r="B3" s="66" t="s">
        <v>9</v>
      </c>
      <c r="C3" s="67" t="s">
        <v>10</v>
      </c>
      <c r="D3" s="67" t="s">
        <v>11</v>
      </c>
      <c r="E3" s="67" t="s">
        <v>12</v>
      </c>
      <c r="F3" s="67" t="s">
        <v>13</v>
      </c>
      <c r="G3" s="67" t="s">
        <v>14</v>
      </c>
      <c r="H3" s="67" t="s">
        <v>15</v>
      </c>
      <c r="I3" s="67" t="s">
        <v>16</v>
      </c>
      <c r="J3" s="68">
        <v>1</v>
      </c>
      <c r="K3" s="68" t="s">
        <v>775</v>
      </c>
      <c r="L3" s="88" t="s">
        <v>764</v>
      </c>
      <c r="M3" s="88" t="s">
        <v>629</v>
      </c>
      <c r="N3" s="88" t="s">
        <v>630</v>
      </c>
      <c r="O3" s="87" t="s">
        <v>710</v>
      </c>
      <c r="P3" s="1"/>
      <c r="Q3" s="92"/>
      <c r="R3" s="91">
        <v>42943.69976851852</v>
      </c>
    </row>
    <row r="4" spans="1:18" ht="43.5" customHeight="1">
      <c r="A4" s="187"/>
      <c r="B4" s="66" t="s">
        <v>17</v>
      </c>
      <c r="C4" s="67" t="s">
        <v>18</v>
      </c>
      <c r="D4" s="67" t="s">
        <v>19</v>
      </c>
      <c r="E4" s="70" t="s">
        <v>20</v>
      </c>
      <c r="F4" s="70" t="s">
        <v>21</v>
      </c>
      <c r="G4" s="70" t="s">
        <v>14</v>
      </c>
      <c r="H4" s="71" t="s">
        <v>22</v>
      </c>
      <c r="I4" s="70" t="s">
        <v>23</v>
      </c>
      <c r="J4" s="68">
        <v>1</v>
      </c>
      <c r="K4" s="68" t="s">
        <v>717</v>
      </c>
      <c r="L4" s="88" t="s">
        <v>764</v>
      </c>
      <c r="M4" s="88" t="s">
        <v>629</v>
      </c>
      <c r="N4" s="88" t="s">
        <v>630</v>
      </c>
      <c r="O4" s="87" t="s">
        <v>710</v>
      </c>
      <c r="P4" s="1"/>
      <c r="Q4" s="92"/>
      <c r="R4" s="91">
        <v>42943.69976851852</v>
      </c>
    </row>
    <row r="5" spans="1:18" ht="43.5" customHeight="1">
      <c r="A5" s="187"/>
      <c r="B5" s="72" t="s">
        <v>24</v>
      </c>
      <c r="C5" s="70" t="s">
        <v>25</v>
      </c>
      <c r="D5" s="70" t="s">
        <v>26</v>
      </c>
      <c r="E5" s="70" t="s">
        <v>27</v>
      </c>
      <c r="F5" s="70" t="s">
        <v>28</v>
      </c>
      <c r="G5" s="70" t="s">
        <v>14</v>
      </c>
      <c r="H5" s="71" t="s">
        <v>29</v>
      </c>
      <c r="I5" s="70" t="s">
        <v>30</v>
      </c>
      <c r="J5" s="68">
        <v>1</v>
      </c>
      <c r="K5" s="68" t="s">
        <v>717</v>
      </c>
      <c r="L5" s="88" t="s">
        <v>764</v>
      </c>
      <c r="M5" s="88" t="s">
        <v>629</v>
      </c>
      <c r="N5" s="88" t="s">
        <v>630</v>
      </c>
      <c r="O5" s="87" t="s">
        <v>710</v>
      </c>
      <c r="P5" s="1"/>
      <c r="Q5" s="92"/>
      <c r="R5" s="91">
        <v>42943.69976851852</v>
      </c>
    </row>
    <row r="6" spans="1:18" ht="43.5" customHeight="1">
      <c r="A6" s="187"/>
      <c r="B6" s="66" t="s">
        <v>31</v>
      </c>
      <c r="C6" s="67" t="s">
        <v>32</v>
      </c>
      <c r="D6" s="67" t="s">
        <v>33</v>
      </c>
      <c r="E6" s="67" t="s">
        <v>34</v>
      </c>
      <c r="F6" s="67" t="s">
        <v>35</v>
      </c>
      <c r="G6" s="67" t="s">
        <v>14</v>
      </c>
      <c r="H6" s="73"/>
      <c r="I6" s="67" t="s">
        <v>36</v>
      </c>
      <c r="J6" s="68">
        <v>1</v>
      </c>
      <c r="K6" s="68" t="s">
        <v>717</v>
      </c>
      <c r="L6" s="88" t="s">
        <v>764</v>
      </c>
      <c r="M6" s="88" t="s">
        <v>629</v>
      </c>
      <c r="N6" s="88" t="s">
        <v>630</v>
      </c>
      <c r="O6" s="87" t="s">
        <v>710</v>
      </c>
      <c r="P6" s="1"/>
      <c r="Q6" s="92"/>
      <c r="R6" s="91">
        <v>42943.69976851852</v>
      </c>
    </row>
    <row r="7" spans="1:18" ht="43.5" customHeight="1">
      <c r="A7" s="187"/>
      <c r="B7" s="66" t="s">
        <v>38</v>
      </c>
      <c r="C7" s="67" t="s">
        <v>475</v>
      </c>
      <c r="D7" s="67" t="s">
        <v>39</v>
      </c>
      <c r="E7" s="67" t="s">
        <v>40</v>
      </c>
      <c r="F7" s="67" t="s">
        <v>41</v>
      </c>
      <c r="G7" s="67" t="s">
        <v>14</v>
      </c>
      <c r="H7" s="73" t="s">
        <v>42</v>
      </c>
      <c r="I7" s="67" t="s">
        <v>43</v>
      </c>
      <c r="J7" s="68">
        <v>1</v>
      </c>
      <c r="K7" s="68" t="s">
        <v>717</v>
      </c>
      <c r="L7" s="88" t="s">
        <v>764</v>
      </c>
      <c r="M7" s="88" t="s">
        <v>629</v>
      </c>
      <c r="N7" s="88" t="s">
        <v>630</v>
      </c>
      <c r="O7" s="87" t="s">
        <v>710</v>
      </c>
      <c r="P7" s="1"/>
      <c r="Q7" s="92"/>
      <c r="R7" s="91">
        <v>42943.69976851852</v>
      </c>
    </row>
    <row r="8" spans="1:18" ht="43.5" customHeight="1">
      <c r="A8" s="187"/>
      <c r="B8" s="66" t="s">
        <v>44</v>
      </c>
      <c r="C8" s="67" t="s">
        <v>45</v>
      </c>
      <c r="D8" s="67" t="s">
        <v>46</v>
      </c>
      <c r="E8" s="67" t="s">
        <v>47</v>
      </c>
      <c r="F8" s="67" t="s">
        <v>48</v>
      </c>
      <c r="G8" s="67" t="s">
        <v>14</v>
      </c>
      <c r="H8" s="73" t="s">
        <v>49</v>
      </c>
      <c r="I8" s="67" t="s">
        <v>50</v>
      </c>
      <c r="J8" s="68">
        <v>1</v>
      </c>
      <c r="K8" s="68" t="s">
        <v>717</v>
      </c>
      <c r="L8" s="88" t="s">
        <v>764</v>
      </c>
      <c r="M8" s="88" t="s">
        <v>629</v>
      </c>
      <c r="N8" s="88" t="s">
        <v>630</v>
      </c>
      <c r="O8" s="87" t="s">
        <v>710</v>
      </c>
      <c r="P8" s="1"/>
      <c r="Q8" s="92"/>
      <c r="R8" s="91">
        <v>42943.69976851852</v>
      </c>
    </row>
    <row r="9" spans="1:18" ht="43.5" customHeight="1">
      <c r="A9" s="187"/>
      <c r="B9" s="66" t="s">
        <v>51</v>
      </c>
      <c r="C9" s="67" t="s">
        <v>52</v>
      </c>
      <c r="D9" s="67" t="s">
        <v>53</v>
      </c>
      <c r="E9" s="67" t="s">
        <v>54</v>
      </c>
      <c r="F9" s="67" t="s">
        <v>55</v>
      </c>
      <c r="G9" s="67" t="s">
        <v>14</v>
      </c>
      <c r="H9" s="73" t="s">
        <v>29</v>
      </c>
      <c r="I9" s="67" t="s">
        <v>56</v>
      </c>
      <c r="J9" s="68">
        <v>1</v>
      </c>
      <c r="K9" s="68" t="s">
        <v>717</v>
      </c>
      <c r="L9" s="88" t="s">
        <v>764</v>
      </c>
      <c r="M9" s="88" t="s">
        <v>629</v>
      </c>
      <c r="N9" s="88" t="s">
        <v>630</v>
      </c>
      <c r="O9" s="87" t="s">
        <v>710</v>
      </c>
      <c r="P9" s="1"/>
      <c r="Q9" s="92"/>
      <c r="R9" s="91">
        <v>42943.69976851852</v>
      </c>
    </row>
    <row r="10" spans="1:18" ht="43.5" customHeight="1">
      <c r="A10" s="187"/>
      <c r="B10" s="66" t="s">
        <v>57</v>
      </c>
      <c r="C10" s="67" t="s">
        <v>58</v>
      </c>
      <c r="D10" s="67" t="s">
        <v>59</v>
      </c>
      <c r="E10" s="67" t="s">
        <v>60</v>
      </c>
      <c r="F10" s="67" t="s">
        <v>55</v>
      </c>
      <c r="G10" s="67" t="s">
        <v>14</v>
      </c>
      <c r="H10" s="73" t="s">
        <v>29</v>
      </c>
      <c r="I10" s="67" t="s">
        <v>61</v>
      </c>
      <c r="J10" s="68">
        <v>1</v>
      </c>
      <c r="K10" s="68" t="s">
        <v>717</v>
      </c>
      <c r="L10" s="88" t="s">
        <v>764</v>
      </c>
      <c r="M10" s="88" t="s">
        <v>629</v>
      </c>
      <c r="N10" s="88" t="s">
        <v>630</v>
      </c>
      <c r="O10" s="87" t="s">
        <v>710</v>
      </c>
      <c r="P10" s="1"/>
      <c r="Q10" s="92"/>
      <c r="R10" s="91">
        <v>42943.69976851852</v>
      </c>
    </row>
    <row r="11" spans="1:18" ht="43.5" customHeight="1">
      <c r="A11" s="187"/>
      <c r="B11" s="66" t="s">
        <v>62</v>
      </c>
      <c r="C11" s="67" t="s">
        <v>63</v>
      </c>
      <c r="D11" s="67" t="s">
        <v>64</v>
      </c>
      <c r="E11" s="67" t="s">
        <v>65</v>
      </c>
      <c r="F11" s="67" t="s">
        <v>66</v>
      </c>
      <c r="G11" s="67" t="s">
        <v>14</v>
      </c>
      <c r="H11" s="73" t="s">
        <v>29</v>
      </c>
      <c r="I11" s="67" t="s">
        <v>67</v>
      </c>
      <c r="J11" s="68">
        <v>1</v>
      </c>
      <c r="K11" s="68" t="s">
        <v>717</v>
      </c>
      <c r="L11" s="88" t="s">
        <v>764</v>
      </c>
      <c r="M11" s="88" t="s">
        <v>629</v>
      </c>
      <c r="N11" s="88" t="s">
        <v>630</v>
      </c>
      <c r="O11" s="87" t="s">
        <v>710</v>
      </c>
      <c r="P11" s="1"/>
      <c r="Q11" s="92"/>
      <c r="R11" s="91">
        <v>42943.69976851852</v>
      </c>
    </row>
    <row r="12" spans="1:18" ht="43.5" customHeight="1">
      <c r="A12" s="187"/>
      <c r="B12" s="66" t="s">
        <v>68</v>
      </c>
      <c r="C12" s="67" t="s">
        <v>69</v>
      </c>
      <c r="D12" s="67" t="s">
        <v>64</v>
      </c>
      <c r="E12" s="67" t="s">
        <v>70</v>
      </c>
      <c r="F12" s="67" t="s">
        <v>71</v>
      </c>
      <c r="G12" s="67" t="s">
        <v>14</v>
      </c>
      <c r="H12" s="73" t="s">
        <v>29</v>
      </c>
      <c r="I12" s="67" t="s">
        <v>72</v>
      </c>
      <c r="J12" s="68">
        <v>1</v>
      </c>
      <c r="K12" s="68" t="s">
        <v>717</v>
      </c>
      <c r="L12" s="88" t="s">
        <v>764</v>
      </c>
      <c r="M12" s="88" t="s">
        <v>629</v>
      </c>
      <c r="N12" s="88" t="s">
        <v>630</v>
      </c>
      <c r="O12" s="87" t="s">
        <v>710</v>
      </c>
      <c r="P12" s="1"/>
      <c r="Q12" s="92"/>
      <c r="R12" s="91">
        <v>42943.69976851852</v>
      </c>
    </row>
    <row r="13" spans="1:18" ht="43.5" customHeight="1">
      <c r="A13" s="187"/>
      <c r="B13" s="66" t="s">
        <v>73</v>
      </c>
      <c r="C13" s="67" t="s">
        <v>74</v>
      </c>
      <c r="D13" s="67" t="s">
        <v>75</v>
      </c>
      <c r="E13" s="67" t="s">
        <v>76</v>
      </c>
      <c r="F13" s="67" t="s">
        <v>77</v>
      </c>
      <c r="G13" s="67" t="s">
        <v>14</v>
      </c>
      <c r="H13" s="67" t="s">
        <v>78</v>
      </c>
      <c r="I13" s="67" t="s">
        <v>79</v>
      </c>
      <c r="J13" s="68">
        <v>1</v>
      </c>
      <c r="K13" s="68" t="s">
        <v>718</v>
      </c>
      <c r="L13" s="88" t="s">
        <v>764</v>
      </c>
      <c r="M13" s="88" t="s">
        <v>629</v>
      </c>
      <c r="N13" s="88" t="s">
        <v>630</v>
      </c>
      <c r="O13" s="87" t="s">
        <v>710</v>
      </c>
      <c r="P13" s="1"/>
      <c r="Q13" s="92"/>
      <c r="R13" s="91">
        <v>42943.69976851852</v>
      </c>
    </row>
    <row r="14" spans="1:18" ht="43.5" customHeight="1">
      <c r="A14" s="187"/>
      <c r="B14" s="66" t="s">
        <v>80</v>
      </c>
      <c r="C14" s="67" t="s">
        <v>81</v>
      </c>
      <c r="D14" s="67" t="s">
        <v>82</v>
      </c>
      <c r="E14" s="67" t="s">
        <v>83</v>
      </c>
      <c r="F14" s="67" t="s">
        <v>84</v>
      </c>
      <c r="G14" s="67" t="s">
        <v>14</v>
      </c>
      <c r="H14" s="67" t="s">
        <v>78</v>
      </c>
      <c r="I14" s="67" t="s">
        <v>85</v>
      </c>
      <c r="J14" s="68">
        <v>1</v>
      </c>
      <c r="K14" s="68" t="s">
        <v>718</v>
      </c>
      <c r="L14" s="88" t="s">
        <v>764</v>
      </c>
      <c r="M14" s="88" t="s">
        <v>629</v>
      </c>
      <c r="N14" s="88" t="s">
        <v>630</v>
      </c>
      <c r="O14" s="87" t="s">
        <v>710</v>
      </c>
      <c r="P14" s="1"/>
      <c r="Q14" s="92"/>
      <c r="R14" s="91">
        <v>42943.69976851852</v>
      </c>
    </row>
    <row r="15" spans="1:18" ht="43.5" customHeight="1">
      <c r="A15" s="187"/>
      <c r="B15" s="66" t="s">
        <v>86</v>
      </c>
      <c r="C15" s="67" t="s">
        <v>87</v>
      </c>
      <c r="D15" s="67" t="s">
        <v>88</v>
      </c>
      <c r="E15" s="67" t="s">
        <v>89</v>
      </c>
      <c r="F15" s="67" t="s">
        <v>84</v>
      </c>
      <c r="G15" s="67" t="s">
        <v>14</v>
      </c>
      <c r="H15" s="67" t="s">
        <v>78</v>
      </c>
      <c r="I15" s="67" t="s">
        <v>90</v>
      </c>
      <c r="J15" s="68">
        <v>1</v>
      </c>
      <c r="K15" s="68" t="s">
        <v>718</v>
      </c>
      <c r="L15" s="88" t="s">
        <v>764</v>
      </c>
      <c r="M15" s="88" t="s">
        <v>629</v>
      </c>
      <c r="N15" s="88" t="s">
        <v>630</v>
      </c>
      <c r="O15" s="87" t="s">
        <v>710</v>
      </c>
      <c r="P15" s="1"/>
      <c r="Q15" s="92"/>
      <c r="R15" s="91">
        <v>42943.69976851852</v>
      </c>
    </row>
    <row r="16" spans="1:18" ht="43.5" customHeight="1">
      <c r="A16" s="187"/>
      <c r="B16" s="66" t="s">
        <v>91</v>
      </c>
      <c r="C16" s="67" t="s">
        <v>92</v>
      </c>
      <c r="D16" s="67" t="s">
        <v>93</v>
      </c>
      <c r="E16" s="67" t="s">
        <v>94</v>
      </c>
      <c r="F16" s="67" t="s">
        <v>95</v>
      </c>
      <c r="G16" s="67" t="s">
        <v>96</v>
      </c>
      <c r="H16" s="73" t="s">
        <v>29</v>
      </c>
      <c r="I16" s="67" t="s">
        <v>97</v>
      </c>
      <c r="J16" s="68">
        <v>1</v>
      </c>
      <c r="K16" s="68" t="s">
        <v>717</v>
      </c>
      <c r="L16" s="88" t="s">
        <v>764</v>
      </c>
      <c r="M16" s="88" t="s">
        <v>629</v>
      </c>
      <c r="N16" s="88" t="s">
        <v>630</v>
      </c>
      <c r="O16" s="87" t="s">
        <v>710</v>
      </c>
      <c r="P16" s="1"/>
      <c r="Q16" s="92"/>
      <c r="R16" s="91">
        <v>42943.69976851852</v>
      </c>
    </row>
    <row r="17" spans="1:18" ht="43.5" customHeight="1">
      <c r="A17" s="187"/>
      <c r="B17" s="66" t="s">
        <v>98</v>
      </c>
      <c r="C17" s="67" t="s">
        <v>99</v>
      </c>
      <c r="D17" s="67" t="s">
        <v>100</v>
      </c>
      <c r="E17" s="67" t="s">
        <v>101</v>
      </c>
      <c r="F17" s="67" t="s">
        <v>95</v>
      </c>
      <c r="G17" s="67" t="s">
        <v>96</v>
      </c>
      <c r="H17" s="73" t="s">
        <v>29</v>
      </c>
      <c r="I17" s="67" t="s">
        <v>102</v>
      </c>
      <c r="J17" s="68">
        <v>1</v>
      </c>
      <c r="K17" s="68" t="s">
        <v>717</v>
      </c>
      <c r="L17" s="88" t="s">
        <v>764</v>
      </c>
      <c r="M17" s="88" t="s">
        <v>629</v>
      </c>
      <c r="N17" s="88" t="s">
        <v>630</v>
      </c>
      <c r="O17" s="87" t="s">
        <v>710</v>
      </c>
      <c r="P17" s="1"/>
      <c r="Q17" s="92"/>
      <c r="R17" s="91">
        <v>42943.69976851852</v>
      </c>
    </row>
    <row r="18" spans="1:18" ht="43.5" customHeight="1">
      <c r="A18" s="187"/>
      <c r="B18" s="66" t="s">
        <v>103</v>
      </c>
      <c r="C18" s="67" t="s">
        <v>104</v>
      </c>
      <c r="D18" s="67" t="s">
        <v>105</v>
      </c>
      <c r="E18" s="67" t="s">
        <v>106</v>
      </c>
      <c r="F18" s="67" t="s">
        <v>107</v>
      </c>
      <c r="G18" s="67" t="s">
        <v>96</v>
      </c>
      <c r="H18" s="73" t="s">
        <v>37</v>
      </c>
      <c r="I18" s="67" t="s">
        <v>108</v>
      </c>
      <c r="J18" s="68">
        <v>1</v>
      </c>
      <c r="K18" s="68" t="s">
        <v>719</v>
      </c>
      <c r="L18" s="88" t="s">
        <v>764</v>
      </c>
      <c r="M18" s="88" t="s">
        <v>629</v>
      </c>
      <c r="N18" s="88" t="s">
        <v>630</v>
      </c>
      <c r="O18" s="87" t="s">
        <v>710</v>
      </c>
      <c r="P18" s="1"/>
      <c r="Q18" s="92"/>
      <c r="R18" s="91">
        <v>42943.69976851852</v>
      </c>
    </row>
    <row r="19" spans="1:18" ht="43.5" customHeight="1">
      <c r="A19" s="187"/>
      <c r="B19" s="66" t="s">
        <v>109</v>
      </c>
      <c r="C19" s="67" t="s">
        <v>110</v>
      </c>
      <c r="D19" s="67" t="s">
        <v>111</v>
      </c>
      <c r="E19" s="67" t="s">
        <v>112</v>
      </c>
      <c r="F19" s="67" t="s">
        <v>113</v>
      </c>
      <c r="G19" s="67" t="s">
        <v>114</v>
      </c>
      <c r="H19" s="73" t="s">
        <v>115</v>
      </c>
      <c r="I19" s="67" t="s">
        <v>116</v>
      </c>
      <c r="J19" s="68">
        <v>1</v>
      </c>
      <c r="K19" s="68" t="s">
        <v>719</v>
      </c>
      <c r="L19" s="88" t="s">
        <v>764</v>
      </c>
      <c r="M19" s="88" t="s">
        <v>629</v>
      </c>
      <c r="N19" s="88" t="s">
        <v>630</v>
      </c>
      <c r="O19" s="87" t="s">
        <v>710</v>
      </c>
      <c r="P19" s="1"/>
      <c r="Q19" s="92"/>
      <c r="R19" s="91">
        <v>42943.69976851852</v>
      </c>
    </row>
    <row r="20" spans="1:18" ht="43.5" customHeight="1">
      <c r="A20" s="187"/>
      <c r="B20" s="66" t="s">
        <v>117</v>
      </c>
      <c r="C20" s="67" t="s">
        <v>118</v>
      </c>
      <c r="D20" s="67" t="s">
        <v>119</v>
      </c>
      <c r="E20" s="67" t="s">
        <v>120</v>
      </c>
      <c r="F20" s="67" t="s">
        <v>121</v>
      </c>
      <c r="G20" s="67" t="s">
        <v>14</v>
      </c>
      <c r="H20" s="73" t="s">
        <v>29</v>
      </c>
      <c r="I20" s="69" t="s">
        <v>122</v>
      </c>
      <c r="J20" s="68">
        <v>1</v>
      </c>
      <c r="K20" s="68" t="s">
        <v>717</v>
      </c>
      <c r="L20" s="88" t="s">
        <v>764</v>
      </c>
      <c r="M20" s="88" t="s">
        <v>629</v>
      </c>
      <c r="N20" s="88" t="s">
        <v>630</v>
      </c>
      <c r="O20" s="87" t="s">
        <v>710</v>
      </c>
      <c r="P20" s="1"/>
      <c r="Q20" s="92"/>
      <c r="R20" s="91">
        <v>42943.69976851852</v>
      </c>
    </row>
    <row r="21" spans="1:18" ht="43.5" customHeight="1">
      <c r="A21" s="187"/>
      <c r="B21" s="66" t="s">
        <v>123</v>
      </c>
      <c r="C21" s="67" t="s">
        <v>124</v>
      </c>
      <c r="D21" s="67" t="s">
        <v>125</v>
      </c>
      <c r="E21" s="67" t="s">
        <v>126</v>
      </c>
      <c r="F21" s="67" t="s">
        <v>121</v>
      </c>
      <c r="G21" s="67" t="s">
        <v>14</v>
      </c>
      <c r="H21" s="73" t="s">
        <v>29</v>
      </c>
      <c r="I21" s="69" t="s">
        <v>127</v>
      </c>
      <c r="J21" s="69">
        <v>1</v>
      </c>
      <c r="K21" s="68" t="s">
        <v>717</v>
      </c>
      <c r="L21" s="88" t="s">
        <v>764</v>
      </c>
      <c r="M21" s="88" t="s">
        <v>629</v>
      </c>
      <c r="N21" s="88" t="s">
        <v>630</v>
      </c>
      <c r="O21" s="87" t="s">
        <v>710</v>
      </c>
      <c r="P21" s="1"/>
      <c r="Q21" s="92"/>
      <c r="R21" s="91">
        <v>42943.69976851852</v>
      </c>
    </row>
    <row r="22" spans="1:18" ht="43.5" customHeight="1">
      <c r="A22" s="187"/>
      <c r="B22" s="66" t="s">
        <v>128</v>
      </c>
      <c r="C22" s="67" t="s">
        <v>129</v>
      </c>
      <c r="D22" s="67" t="s">
        <v>130</v>
      </c>
      <c r="E22" s="67" t="s">
        <v>131</v>
      </c>
      <c r="F22" s="67" t="s">
        <v>132</v>
      </c>
      <c r="G22" s="67" t="s">
        <v>133</v>
      </c>
      <c r="H22" s="70" t="s">
        <v>624</v>
      </c>
      <c r="I22" s="70" t="s">
        <v>134</v>
      </c>
      <c r="J22" s="68">
        <v>2</v>
      </c>
      <c r="K22" s="68" t="s">
        <v>720</v>
      </c>
      <c r="L22" s="88" t="s">
        <v>764</v>
      </c>
      <c r="M22" s="88" t="s">
        <v>629</v>
      </c>
      <c r="N22" s="88" t="s">
        <v>631</v>
      </c>
      <c r="O22" s="87" t="s">
        <v>710</v>
      </c>
      <c r="P22" s="1"/>
      <c r="Q22" s="92"/>
      <c r="R22" s="91">
        <v>42943.69976851852</v>
      </c>
    </row>
    <row r="23" spans="1:18" ht="43.5" customHeight="1">
      <c r="A23" s="187"/>
      <c r="B23" s="66" t="s">
        <v>135</v>
      </c>
      <c r="C23" s="67" t="s">
        <v>136</v>
      </c>
      <c r="D23" s="67" t="s">
        <v>137</v>
      </c>
      <c r="E23" s="67" t="s">
        <v>138</v>
      </c>
      <c r="F23" s="67" t="s">
        <v>139</v>
      </c>
      <c r="G23" s="67" t="s">
        <v>133</v>
      </c>
      <c r="H23" s="67" t="s">
        <v>140</v>
      </c>
      <c r="I23" s="69" t="s">
        <v>141</v>
      </c>
      <c r="J23" s="69">
        <v>4</v>
      </c>
      <c r="K23" s="69" t="s">
        <v>721</v>
      </c>
      <c r="L23" s="88" t="s">
        <v>764</v>
      </c>
      <c r="M23" s="88" t="s">
        <v>629</v>
      </c>
      <c r="N23" s="88" t="s">
        <v>631</v>
      </c>
      <c r="O23" s="87" t="s">
        <v>710</v>
      </c>
      <c r="P23" s="1"/>
      <c r="Q23" s="92"/>
      <c r="R23" s="91">
        <v>42943.69976851852</v>
      </c>
    </row>
    <row r="24" spans="1:18" ht="43.5" customHeight="1">
      <c r="A24" s="187"/>
      <c r="B24" s="66" t="s">
        <v>142</v>
      </c>
      <c r="C24" s="67" t="s">
        <v>143</v>
      </c>
      <c r="D24" s="67" t="s">
        <v>144</v>
      </c>
      <c r="E24" s="67" t="s">
        <v>145</v>
      </c>
      <c r="F24" s="67" t="s">
        <v>139</v>
      </c>
      <c r="G24" s="67" t="s">
        <v>133</v>
      </c>
      <c r="H24" s="67" t="s">
        <v>146</v>
      </c>
      <c r="I24" s="69" t="s">
        <v>141</v>
      </c>
      <c r="J24" s="69">
        <v>3</v>
      </c>
      <c r="K24" s="69" t="s">
        <v>722</v>
      </c>
      <c r="L24" s="88" t="s">
        <v>764</v>
      </c>
      <c r="M24" s="88" t="s">
        <v>629</v>
      </c>
      <c r="N24" s="88" t="s">
        <v>631</v>
      </c>
      <c r="O24" s="87" t="s">
        <v>710</v>
      </c>
      <c r="P24" s="1"/>
      <c r="Q24" s="92"/>
      <c r="R24" s="91">
        <v>42943.69976851852</v>
      </c>
    </row>
    <row r="25" spans="1:18" ht="43.5" customHeight="1">
      <c r="A25" s="187"/>
      <c r="B25" s="66" t="s">
        <v>147</v>
      </c>
      <c r="C25" s="67" t="s">
        <v>148</v>
      </c>
      <c r="D25" s="67" t="s">
        <v>149</v>
      </c>
      <c r="E25" s="67" t="s">
        <v>150</v>
      </c>
      <c r="F25" s="67" t="s">
        <v>151</v>
      </c>
      <c r="G25" s="67" t="s">
        <v>96</v>
      </c>
      <c r="H25" s="67"/>
      <c r="I25" s="67" t="s">
        <v>152</v>
      </c>
      <c r="J25" s="69">
        <v>2</v>
      </c>
      <c r="K25" s="69" t="s">
        <v>723</v>
      </c>
      <c r="L25" s="88" t="s">
        <v>764</v>
      </c>
      <c r="M25" s="88" t="s">
        <v>629</v>
      </c>
      <c r="N25" s="88" t="s">
        <v>630</v>
      </c>
      <c r="O25" s="87" t="s">
        <v>776</v>
      </c>
      <c r="P25" s="99" t="s">
        <v>782</v>
      </c>
      <c r="Q25" s="92"/>
      <c r="R25" s="91">
        <v>42943.705706018518</v>
      </c>
    </row>
    <row r="26" spans="1:18" ht="43.5" customHeight="1">
      <c r="A26" s="187"/>
      <c r="B26" s="74" t="s">
        <v>153</v>
      </c>
      <c r="C26" s="70" t="s">
        <v>154</v>
      </c>
      <c r="D26" s="70" t="s">
        <v>155</v>
      </c>
      <c r="E26" s="70" t="s">
        <v>156</v>
      </c>
      <c r="F26" s="70" t="s">
        <v>157</v>
      </c>
      <c r="G26" s="70" t="s">
        <v>158</v>
      </c>
      <c r="H26" s="75"/>
      <c r="I26" s="68" t="s">
        <v>159</v>
      </c>
      <c r="J26" s="69">
        <v>2</v>
      </c>
      <c r="K26" s="69" t="s">
        <v>723</v>
      </c>
      <c r="L26" s="89" t="s">
        <v>620</v>
      </c>
      <c r="M26" s="88" t="s">
        <v>627</v>
      </c>
      <c r="N26" s="88" t="s">
        <v>628</v>
      </c>
      <c r="O26" s="87" t="s">
        <v>710</v>
      </c>
      <c r="P26" s="1"/>
      <c r="Q26" s="92"/>
      <c r="R26" s="91">
        <v>42943.69976851852</v>
      </c>
    </row>
    <row r="27" spans="1:18" ht="43.5" customHeight="1">
      <c r="A27" s="187"/>
      <c r="B27" s="76" t="s">
        <v>160</v>
      </c>
      <c r="C27" s="70" t="s">
        <v>161</v>
      </c>
      <c r="D27" s="70" t="s">
        <v>162</v>
      </c>
      <c r="E27" s="70" t="s">
        <v>163</v>
      </c>
      <c r="F27" s="70" t="s">
        <v>164</v>
      </c>
      <c r="G27" s="70" t="s">
        <v>165</v>
      </c>
      <c r="H27" s="70"/>
      <c r="I27" s="70" t="s">
        <v>166</v>
      </c>
      <c r="J27" s="68">
        <v>2</v>
      </c>
      <c r="K27" s="69" t="s">
        <v>723</v>
      </c>
      <c r="L27" s="88" t="s">
        <v>764</v>
      </c>
      <c r="M27" s="88" t="s">
        <v>629</v>
      </c>
      <c r="N27" s="88" t="s">
        <v>630</v>
      </c>
      <c r="O27" s="87" t="s">
        <v>710</v>
      </c>
      <c r="P27" s="1"/>
      <c r="Q27" s="92"/>
      <c r="R27" s="91">
        <v>42943.69976851852</v>
      </c>
    </row>
    <row r="28" spans="1:18" ht="43.5" customHeight="1">
      <c r="A28" s="187"/>
      <c r="B28" s="76" t="s">
        <v>167</v>
      </c>
      <c r="C28" s="70" t="s">
        <v>168</v>
      </c>
      <c r="D28" s="70" t="s">
        <v>162</v>
      </c>
      <c r="E28" s="70" t="s">
        <v>163</v>
      </c>
      <c r="F28" s="70" t="s">
        <v>164</v>
      </c>
      <c r="G28" s="70" t="s">
        <v>165</v>
      </c>
      <c r="H28" s="70"/>
      <c r="I28" s="70" t="s">
        <v>166</v>
      </c>
      <c r="J28" s="68">
        <v>2</v>
      </c>
      <c r="K28" s="69" t="s">
        <v>723</v>
      </c>
      <c r="L28" s="88" t="s">
        <v>764</v>
      </c>
      <c r="M28" s="88" t="s">
        <v>629</v>
      </c>
      <c r="N28" s="88" t="s">
        <v>630</v>
      </c>
      <c r="O28" s="87" t="s">
        <v>710</v>
      </c>
      <c r="P28" s="1"/>
      <c r="Q28" s="92"/>
      <c r="R28" s="91">
        <v>42943.69976851852</v>
      </c>
    </row>
    <row r="29" spans="1:18" ht="43.5" customHeight="1">
      <c r="A29" s="187"/>
      <c r="B29" s="76" t="s">
        <v>169</v>
      </c>
      <c r="C29" s="70" t="s">
        <v>170</v>
      </c>
      <c r="D29" s="70" t="s">
        <v>171</v>
      </c>
      <c r="E29" s="70" t="s">
        <v>172</v>
      </c>
      <c r="F29" s="70" t="s">
        <v>173</v>
      </c>
      <c r="G29" s="70" t="s">
        <v>174</v>
      </c>
      <c r="H29" s="70"/>
      <c r="I29" s="70" t="s">
        <v>175</v>
      </c>
      <c r="J29" s="68">
        <v>2</v>
      </c>
      <c r="K29" s="68" t="s">
        <v>724</v>
      </c>
      <c r="L29" s="88" t="s">
        <v>764</v>
      </c>
      <c r="M29" s="88" t="s">
        <v>629</v>
      </c>
      <c r="N29" s="88" t="s">
        <v>630</v>
      </c>
      <c r="O29" s="87" t="s">
        <v>776</v>
      </c>
      <c r="P29" s="1" t="s">
        <v>785</v>
      </c>
      <c r="Q29" s="92"/>
      <c r="R29" s="91">
        <v>42943.712187500001</v>
      </c>
    </row>
    <row r="30" spans="1:18" ht="43.5" customHeight="1">
      <c r="A30" s="187"/>
      <c r="B30" s="76" t="s">
        <v>176</v>
      </c>
      <c r="C30" s="70" t="s">
        <v>177</v>
      </c>
      <c r="D30" s="70" t="s">
        <v>171</v>
      </c>
      <c r="E30" s="70" t="s">
        <v>172</v>
      </c>
      <c r="F30" s="70" t="s">
        <v>178</v>
      </c>
      <c r="G30" s="70" t="s">
        <v>174</v>
      </c>
      <c r="H30" s="70"/>
      <c r="I30" s="70" t="s">
        <v>179</v>
      </c>
      <c r="J30" s="68">
        <v>2</v>
      </c>
      <c r="K30" s="68" t="s">
        <v>724</v>
      </c>
      <c r="L30" s="88" t="s">
        <v>764</v>
      </c>
      <c r="M30" s="88" t="s">
        <v>629</v>
      </c>
      <c r="N30" s="88" t="s">
        <v>630</v>
      </c>
      <c r="O30" s="87" t="s">
        <v>776</v>
      </c>
      <c r="P30" s="1" t="s">
        <v>785</v>
      </c>
      <c r="Q30" s="92"/>
      <c r="R30" s="91">
        <v>42943.712199074071</v>
      </c>
    </row>
    <row r="31" spans="1:18" ht="43.5" customHeight="1">
      <c r="A31" s="187"/>
      <c r="B31" s="76" t="s">
        <v>180</v>
      </c>
      <c r="C31" s="70" t="s">
        <v>181</v>
      </c>
      <c r="D31" s="70" t="s">
        <v>171</v>
      </c>
      <c r="E31" s="70" t="s">
        <v>172</v>
      </c>
      <c r="F31" s="70" t="s">
        <v>178</v>
      </c>
      <c r="G31" s="70" t="s">
        <v>174</v>
      </c>
      <c r="H31" s="70"/>
      <c r="I31" s="70" t="s">
        <v>182</v>
      </c>
      <c r="J31" s="68">
        <v>2</v>
      </c>
      <c r="K31" s="68" t="s">
        <v>724</v>
      </c>
      <c r="L31" s="88" t="s">
        <v>764</v>
      </c>
      <c r="M31" s="88" t="s">
        <v>629</v>
      </c>
      <c r="N31" s="88" t="s">
        <v>630</v>
      </c>
      <c r="O31" s="87" t="s">
        <v>776</v>
      </c>
      <c r="P31" s="1" t="s">
        <v>785</v>
      </c>
      <c r="Q31" s="92"/>
      <c r="R31" s="91">
        <v>42943.712210648147</v>
      </c>
    </row>
    <row r="32" spans="1:18" ht="43.5" customHeight="1">
      <c r="A32" s="187"/>
      <c r="B32" s="66" t="s">
        <v>183</v>
      </c>
      <c r="C32" s="67" t="s">
        <v>184</v>
      </c>
      <c r="D32" s="67" t="s">
        <v>185</v>
      </c>
      <c r="E32" s="67" t="s">
        <v>186</v>
      </c>
      <c r="F32" s="67" t="s">
        <v>187</v>
      </c>
      <c r="G32" s="67" t="s">
        <v>14</v>
      </c>
      <c r="H32" s="67" t="s">
        <v>29</v>
      </c>
      <c r="I32" s="67" t="s">
        <v>188</v>
      </c>
      <c r="J32" s="69">
        <v>2</v>
      </c>
      <c r="K32" s="69" t="s">
        <v>716</v>
      </c>
      <c r="L32" s="88" t="s">
        <v>764</v>
      </c>
      <c r="M32" s="88" t="s">
        <v>629</v>
      </c>
      <c r="N32" s="88" t="s">
        <v>630</v>
      </c>
      <c r="O32" s="87" t="s">
        <v>710</v>
      </c>
      <c r="P32" s="1"/>
      <c r="Q32" s="92"/>
      <c r="R32" s="91">
        <v>42943.69976851852</v>
      </c>
    </row>
    <row r="33" spans="1:18" ht="43.5" customHeight="1">
      <c r="A33" s="187"/>
      <c r="B33" s="72" t="s">
        <v>189</v>
      </c>
      <c r="C33" s="70" t="s">
        <v>190</v>
      </c>
      <c r="D33" s="70" t="s">
        <v>191</v>
      </c>
      <c r="E33" s="70" t="s">
        <v>192</v>
      </c>
      <c r="F33" s="71" t="s">
        <v>193</v>
      </c>
      <c r="G33" s="70" t="s">
        <v>14</v>
      </c>
      <c r="H33" s="70"/>
      <c r="I33" s="70" t="s">
        <v>194</v>
      </c>
      <c r="J33" s="68">
        <v>2</v>
      </c>
      <c r="K33" s="68" t="s">
        <v>622</v>
      </c>
      <c r="L33" s="88" t="s">
        <v>764</v>
      </c>
      <c r="M33" s="88" t="s">
        <v>629</v>
      </c>
      <c r="N33" s="88" t="s">
        <v>630</v>
      </c>
      <c r="O33" s="87" t="s">
        <v>710</v>
      </c>
      <c r="P33" s="1"/>
      <c r="Q33" s="92"/>
      <c r="R33" s="91">
        <v>42943.69976851852</v>
      </c>
    </row>
    <row r="34" spans="1:18" ht="43.5" customHeight="1">
      <c r="A34" s="187"/>
      <c r="B34" s="72" t="s">
        <v>196</v>
      </c>
      <c r="C34" s="70" t="s">
        <v>197</v>
      </c>
      <c r="D34" s="70" t="s">
        <v>198</v>
      </c>
      <c r="E34" s="70" t="s">
        <v>199</v>
      </c>
      <c r="F34" s="70" t="s">
        <v>200</v>
      </c>
      <c r="G34" s="70" t="s">
        <v>14</v>
      </c>
      <c r="H34" s="70"/>
      <c r="I34" s="70" t="s">
        <v>201</v>
      </c>
      <c r="J34" s="68">
        <v>2</v>
      </c>
      <c r="K34" s="68" t="s">
        <v>622</v>
      </c>
      <c r="L34" s="88" t="s">
        <v>764</v>
      </c>
      <c r="M34" s="88" t="s">
        <v>629</v>
      </c>
      <c r="N34" s="88" t="s">
        <v>630</v>
      </c>
      <c r="O34" s="87" t="s">
        <v>710</v>
      </c>
      <c r="P34" s="1"/>
      <c r="Q34" s="92"/>
      <c r="R34" s="91">
        <v>42943.69976851852</v>
      </c>
    </row>
    <row r="35" spans="1:18" ht="43.5" customHeight="1">
      <c r="A35" s="187"/>
      <c r="B35" s="72" t="s">
        <v>202</v>
      </c>
      <c r="C35" s="70" t="s">
        <v>203</v>
      </c>
      <c r="D35" s="70" t="s">
        <v>198</v>
      </c>
      <c r="E35" s="70" t="s">
        <v>204</v>
      </c>
      <c r="F35" s="70" t="s">
        <v>205</v>
      </c>
      <c r="G35" s="70" t="s">
        <v>14</v>
      </c>
      <c r="H35" s="70"/>
      <c r="I35" s="70" t="s">
        <v>206</v>
      </c>
      <c r="J35" s="68">
        <v>2</v>
      </c>
      <c r="K35" s="68" t="s">
        <v>622</v>
      </c>
      <c r="L35" s="88" t="s">
        <v>764</v>
      </c>
      <c r="M35" s="88" t="s">
        <v>629</v>
      </c>
      <c r="N35" s="88" t="s">
        <v>630</v>
      </c>
      <c r="O35" s="87" t="s">
        <v>710</v>
      </c>
      <c r="P35" s="1"/>
      <c r="Q35" s="92"/>
      <c r="R35" s="91">
        <v>42943.69976851852</v>
      </c>
    </row>
    <row r="36" spans="1:18" ht="43.5" customHeight="1">
      <c r="A36" s="187"/>
      <c r="B36" s="72" t="s">
        <v>207</v>
      </c>
      <c r="C36" s="70" t="s">
        <v>208</v>
      </c>
      <c r="D36" s="70" t="s">
        <v>209</v>
      </c>
      <c r="E36" s="70" t="s">
        <v>210</v>
      </c>
      <c r="F36" s="70" t="s">
        <v>211</v>
      </c>
      <c r="G36" s="70" t="s">
        <v>14</v>
      </c>
      <c r="H36" s="70"/>
      <c r="I36" s="68" t="s">
        <v>212</v>
      </c>
      <c r="J36" s="68">
        <v>2</v>
      </c>
      <c r="K36" s="68" t="s">
        <v>622</v>
      </c>
      <c r="L36" s="88" t="s">
        <v>764</v>
      </c>
      <c r="M36" s="88" t="s">
        <v>629</v>
      </c>
      <c r="N36" s="88" t="s">
        <v>630</v>
      </c>
      <c r="O36" s="87" t="s">
        <v>710</v>
      </c>
      <c r="P36" s="1"/>
      <c r="Q36" s="92"/>
      <c r="R36" s="91">
        <v>42943.69976851852</v>
      </c>
    </row>
    <row r="37" spans="1:18" ht="43.5" customHeight="1">
      <c r="A37" s="187"/>
      <c r="B37" s="76" t="s">
        <v>213</v>
      </c>
      <c r="C37" s="67" t="s">
        <v>214</v>
      </c>
      <c r="D37" s="67" t="s">
        <v>215</v>
      </c>
      <c r="E37" s="67" t="s">
        <v>216</v>
      </c>
      <c r="F37" s="67" t="s">
        <v>217</v>
      </c>
      <c r="G37" s="67" t="s">
        <v>218</v>
      </c>
      <c r="H37" s="77" t="s">
        <v>219</v>
      </c>
      <c r="I37" s="68" t="s">
        <v>220</v>
      </c>
      <c r="J37" s="69">
        <v>3</v>
      </c>
      <c r="K37" s="69" t="s">
        <v>725</v>
      </c>
      <c r="L37" s="88" t="s">
        <v>764</v>
      </c>
      <c r="M37" s="88" t="s">
        <v>629</v>
      </c>
      <c r="N37" s="88" t="s">
        <v>631</v>
      </c>
      <c r="O37" s="87" t="s">
        <v>710</v>
      </c>
      <c r="P37" s="1"/>
      <c r="Q37" s="92"/>
      <c r="R37" s="91">
        <v>42943.69976851852</v>
      </c>
    </row>
    <row r="38" spans="1:18" ht="43.5" customHeight="1">
      <c r="A38" s="187"/>
      <c r="B38" s="66" t="s">
        <v>221</v>
      </c>
      <c r="C38" s="67" t="s">
        <v>222</v>
      </c>
      <c r="D38" s="67" t="s">
        <v>223</v>
      </c>
      <c r="E38" s="67" t="s">
        <v>224</v>
      </c>
      <c r="F38" s="67" t="s">
        <v>225</v>
      </c>
      <c r="G38" s="67" t="s">
        <v>226</v>
      </c>
      <c r="H38" s="67" t="s">
        <v>227</v>
      </c>
      <c r="I38" s="68" t="s">
        <v>228</v>
      </c>
      <c r="J38" s="69">
        <v>3</v>
      </c>
      <c r="K38" s="69" t="s">
        <v>726</v>
      </c>
      <c r="L38" s="88" t="s">
        <v>229</v>
      </c>
      <c r="M38" s="88" t="s">
        <v>632</v>
      </c>
      <c r="N38" s="88"/>
      <c r="O38" s="87" t="s">
        <v>710</v>
      </c>
      <c r="P38" s="1"/>
      <c r="Q38" s="92"/>
      <c r="R38" s="91">
        <v>42943.69976851852</v>
      </c>
    </row>
    <row r="39" spans="1:18" ht="43.5" customHeight="1">
      <c r="A39" s="187" t="s">
        <v>615</v>
      </c>
      <c r="B39" s="66" t="s">
        <v>230</v>
      </c>
      <c r="C39" s="73" t="s">
        <v>231</v>
      </c>
      <c r="D39" s="73" t="s">
        <v>232</v>
      </c>
      <c r="E39" s="73" t="s">
        <v>233</v>
      </c>
      <c r="F39" s="73" t="s">
        <v>234</v>
      </c>
      <c r="G39" s="73" t="s">
        <v>235</v>
      </c>
      <c r="H39" s="67"/>
      <c r="I39" s="69"/>
      <c r="J39" s="69">
        <v>2</v>
      </c>
      <c r="K39" s="69" t="s">
        <v>195</v>
      </c>
      <c r="L39" s="88" t="s">
        <v>764</v>
      </c>
      <c r="M39" s="88" t="s">
        <v>629</v>
      </c>
      <c r="N39" s="88" t="s">
        <v>630</v>
      </c>
      <c r="O39" s="87" t="s">
        <v>710</v>
      </c>
      <c r="P39" s="1"/>
      <c r="Q39" s="92"/>
      <c r="R39" s="91">
        <v>42943.69976851852</v>
      </c>
    </row>
    <row r="40" spans="1:18" ht="43.5" customHeight="1">
      <c r="A40" s="187"/>
      <c r="B40" s="66" t="s">
        <v>236</v>
      </c>
      <c r="C40" s="73" t="s">
        <v>237</v>
      </c>
      <c r="D40" s="73" t="s">
        <v>238</v>
      </c>
      <c r="E40" s="73" t="s">
        <v>239</v>
      </c>
      <c r="F40" s="73" t="s">
        <v>240</v>
      </c>
      <c r="G40" s="73" t="s">
        <v>14</v>
      </c>
      <c r="H40" s="67" t="s">
        <v>241</v>
      </c>
      <c r="I40" s="69"/>
      <c r="J40" s="69">
        <v>4</v>
      </c>
      <c r="K40" s="69" t="s">
        <v>727</v>
      </c>
      <c r="L40" s="88" t="s">
        <v>764</v>
      </c>
      <c r="M40" s="88" t="s">
        <v>629</v>
      </c>
      <c r="N40" s="88" t="s">
        <v>630</v>
      </c>
      <c r="O40" s="87" t="s">
        <v>710</v>
      </c>
      <c r="P40" s="1"/>
      <c r="Q40" s="92"/>
      <c r="R40" s="91">
        <v>42943.69976851852</v>
      </c>
    </row>
    <row r="41" spans="1:18" ht="43.5" customHeight="1">
      <c r="A41" s="188" t="s">
        <v>614</v>
      </c>
      <c r="B41" s="72" t="s">
        <v>242</v>
      </c>
      <c r="C41" s="70" t="s">
        <v>129</v>
      </c>
      <c r="D41" s="70" t="s">
        <v>243</v>
      </c>
      <c r="E41" s="70" t="s">
        <v>131</v>
      </c>
      <c r="F41" s="70" t="s">
        <v>132</v>
      </c>
      <c r="G41" s="70" t="s">
        <v>133</v>
      </c>
      <c r="H41" s="71" t="s">
        <v>623</v>
      </c>
      <c r="I41" s="70" t="s">
        <v>244</v>
      </c>
      <c r="J41" s="68">
        <v>2</v>
      </c>
      <c r="K41" s="68" t="s">
        <v>728</v>
      </c>
      <c r="L41" s="88" t="s">
        <v>229</v>
      </c>
      <c r="M41" s="89" t="s">
        <v>633</v>
      </c>
      <c r="N41" s="89"/>
      <c r="O41" s="87" t="s">
        <v>710</v>
      </c>
      <c r="P41" s="1"/>
      <c r="Q41" s="92"/>
      <c r="R41" s="91">
        <v>42943.69976851852</v>
      </c>
    </row>
    <row r="42" spans="1:18" ht="43.5" customHeight="1">
      <c r="A42" s="187"/>
      <c r="B42" s="72" t="s">
        <v>245</v>
      </c>
      <c r="C42" s="71" t="s">
        <v>246</v>
      </c>
      <c r="D42" s="71" t="s">
        <v>247</v>
      </c>
      <c r="E42" s="71" t="s">
        <v>248</v>
      </c>
      <c r="F42" s="71" t="s">
        <v>249</v>
      </c>
      <c r="G42" s="71" t="s">
        <v>250</v>
      </c>
      <c r="H42" s="71" t="s">
        <v>251</v>
      </c>
      <c r="I42" s="68" t="s">
        <v>252</v>
      </c>
      <c r="J42" s="68">
        <v>2</v>
      </c>
      <c r="K42" s="68" t="s">
        <v>729</v>
      </c>
      <c r="L42" s="88" t="s">
        <v>229</v>
      </c>
      <c r="M42" s="89" t="s">
        <v>634</v>
      </c>
      <c r="N42" s="89" t="s">
        <v>635</v>
      </c>
      <c r="O42" s="87" t="s">
        <v>710</v>
      </c>
      <c r="P42" s="1"/>
      <c r="Q42" s="92"/>
      <c r="R42" s="91">
        <v>42943.69976851852</v>
      </c>
    </row>
    <row r="43" spans="1:18" ht="43.5" customHeight="1">
      <c r="A43" s="188"/>
      <c r="B43" s="72" t="s">
        <v>253</v>
      </c>
      <c r="C43" s="70" t="s">
        <v>254</v>
      </c>
      <c r="D43" s="70" t="s">
        <v>255</v>
      </c>
      <c r="E43" s="70" t="s">
        <v>256</v>
      </c>
      <c r="F43" s="70" t="s">
        <v>257</v>
      </c>
      <c r="G43" s="70" t="s">
        <v>165</v>
      </c>
      <c r="H43" s="70"/>
      <c r="I43" s="70" t="s">
        <v>258</v>
      </c>
      <c r="J43" s="68">
        <v>2</v>
      </c>
      <c r="K43" s="68" t="s">
        <v>730</v>
      </c>
      <c r="L43" s="88" t="s">
        <v>764</v>
      </c>
      <c r="M43" s="88" t="s">
        <v>629</v>
      </c>
      <c r="N43" s="88" t="s">
        <v>630</v>
      </c>
      <c r="O43" s="87" t="s">
        <v>710</v>
      </c>
      <c r="P43" s="1"/>
      <c r="Q43" s="92"/>
      <c r="R43" s="91">
        <v>42943.69976851852</v>
      </c>
    </row>
    <row r="44" spans="1:18" ht="43.5" customHeight="1">
      <c r="A44" s="188"/>
      <c r="B44" s="72" t="s">
        <v>259</v>
      </c>
      <c r="C44" s="70" t="s">
        <v>260</v>
      </c>
      <c r="D44" s="70" t="s">
        <v>261</v>
      </c>
      <c r="E44" s="70" t="s">
        <v>262</v>
      </c>
      <c r="F44" s="70" t="s">
        <v>263</v>
      </c>
      <c r="G44" s="70" t="s">
        <v>165</v>
      </c>
      <c r="H44" s="70"/>
      <c r="I44" s="70" t="s">
        <v>264</v>
      </c>
      <c r="J44" s="68">
        <v>2</v>
      </c>
      <c r="K44" s="68" t="s">
        <v>723</v>
      </c>
      <c r="L44" s="88" t="s">
        <v>764</v>
      </c>
      <c r="M44" s="88" t="s">
        <v>629</v>
      </c>
      <c r="N44" s="88" t="s">
        <v>630</v>
      </c>
      <c r="O44" s="87" t="s">
        <v>710</v>
      </c>
      <c r="P44" s="1"/>
      <c r="Q44" s="92"/>
      <c r="R44" s="91">
        <v>42943.69976851852</v>
      </c>
    </row>
    <row r="45" spans="1:18" ht="43.5" customHeight="1">
      <c r="A45" s="187"/>
      <c r="B45" s="72" t="s">
        <v>265</v>
      </c>
      <c r="C45" s="70" t="s">
        <v>266</v>
      </c>
      <c r="D45" s="70" t="s">
        <v>261</v>
      </c>
      <c r="E45" s="70" t="s">
        <v>262</v>
      </c>
      <c r="F45" s="70" t="s">
        <v>164</v>
      </c>
      <c r="G45" s="70" t="s">
        <v>165</v>
      </c>
      <c r="H45" s="70"/>
      <c r="I45" s="70" t="s">
        <v>267</v>
      </c>
      <c r="J45" s="68">
        <v>2</v>
      </c>
      <c r="K45" s="68" t="s">
        <v>723</v>
      </c>
      <c r="L45" s="88" t="s">
        <v>764</v>
      </c>
      <c r="M45" s="88" t="s">
        <v>629</v>
      </c>
      <c r="N45" s="88" t="s">
        <v>630</v>
      </c>
      <c r="O45" s="87" t="s">
        <v>710</v>
      </c>
      <c r="P45" s="1"/>
      <c r="Q45" s="92"/>
      <c r="R45" s="91">
        <v>42943.69976851852</v>
      </c>
    </row>
    <row r="46" spans="1:18" ht="43.5" customHeight="1">
      <c r="A46" s="187"/>
      <c r="B46" s="72" t="s">
        <v>268</v>
      </c>
      <c r="C46" s="70" t="s">
        <v>269</v>
      </c>
      <c r="D46" s="70" t="s">
        <v>270</v>
      </c>
      <c r="E46" s="70" t="s">
        <v>271</v>
      </c>
      <c r="F46" s="70" t="s">
        <v>164</v>
      </c>
      <c r="G46" s="70" t="s">
        <v>165</v>
      </c>
      <c r="H46" s="70"/>
      <c r="I46" s="70" t="s">
        <v>272</v>
      </c>
      <c r="J46" s="68">
        <v>2</v>
      </c>
      <c r="K46" s="68" t="s">
        <v>723</v>
      </c>
      <c r="L46" s="88" t="s">
        <v>764</v>
      </c>
      <c r="M46" s="88" t="s">
        <v>629</v>
      </c>
      <c r="N46" s="88" t="s">
        <v>630</v>
      </c>
      <c r="O46" s="87" t="s">
        <v>710</v>
      </c>
      <c r="P46" s="1"/>
      <c r="Q46" s="92"/>
      <c r="R46" s="91">
        <v>42943.69976851852</v>
      </c>
    </row>
    <row r="47" spans="1:18" ht="43.5" customHeight="1">
      <c r="A47" s="188"/>
      <c r="B47" s="72" t="s">
        <v>273</v>
      </c>
      <c r="C47" s="70" t="s">
        <v>274</v>
      </c>
      <c r="D47" s="70" t="s">
        <v>275</v>
      </c>
      <c r="E47" s="70" t="s">
        <v>276</v>
      </c>
      <c r="F47" s="70" t="s">
        <v>277</v>
      </c>
      <c r="G47" s="70" t="s">
        <v>14</v>
      </c>
      <c r="H47" s="70" t="s">
        <v>705</v>
      </c>
      <c r="I47" s="70" t="s">
        <v>279</v>
      </c>
      <c r="J47" s="68">
        <v>1</v>
      </c>
      <c r="K47" s="68" t="s">
        <v>731</v>
      </c>
      <c r="L47" s="88" t="s">
        <v>229</v>
      </c>
      <c r="M47" s="89" t="s">
        <v>632</v>
      </c>
      <c r="N47" s="89"/>
      <c r="O47" s="87" t="s">
        <v>710</v>
      </c>
      <c r="P47" s="1"/>
      <c r="Q47" s="92"/>
      <c r="R47" s="91">
        <v>42943.69976851852</v>
      </c>
    </row>
    <row r="48" spans="1:18" ht="43.5" customHeight="1">
      <c r="A48" s="188"/>
      <c r="B48" s="72" t="s">
        <v>280</v>
      </c>
      <c r="C48" s="70" t="s">
        <v>281</v>
      </c>
      <c r="D48" s="70" t="s">
        <v>282</v>
      </c>
      <c r="E48" s="70" t="s">
        <v>283</v>
      </c>
      <c r="F48" s="70" t="s">
        <v>706</v>
      </c>
      <c r="G48" s="70" t="s">
        <v>284</v>
      </c>
      <c r="H48" s="70" t="s">
        <v>285</v>
      </c>
      <c r="I48" s="70" t="s">
        <v>286</v>
      </c>
      <c r="J48" s="68">
        <v>1</v>
      </c>
      <c r="K48" s="68" t="s">
        <v>732</v>
      </c>
      <c r="L48" s="88" t="s">
        <v>229</v>
      </c>
      <c r="M48" s="89" t="s">
        <v>632</v>
      </c>
      <c r="N48" s="89"/>
      <c r="O48" s="87" t="s">
        <v>710</v>
      </c>
      <c r="P48" s="1"/>
      <c r="Q48" s="92"/>
      <c r="R48" s="91">
        <v>42943.69976851852</v>
      </c>
    </row>
    <row r="49" spans="1:18" ht="43.5" customHeight="1">
      <c r="A49" s="188"/>
      <c r="B49" s="72" t="s">
        <v>287</v>
      </c>
      <c r="C49" s="70" t="s">
        <v>288</v>
      </c>
      <c r="D49" s="70" t="s">
        <v>289</v>
      </c>
      <c r="E49" s="70" t="s">
        <v>290</v>
      </c>
      <c r="F49" s="70" t="s">
        <v>291</v>
      </c>
      <c r="G49" s="70" t="s">
        <v>292</v>
      </c>
      <c r="H49" s="70" t="s">
        <v>278</v>
      </c>
      <c r="I49" s="70" t="s">
        <v>293</v>
      </c>
      <c r="J49" s="68">
        <v>1</v>
      </c>
      <c r="K49" s="68" t="s">
        <v>733</v>
      </c>
      <c r="L49" s="88" t="s">
        <v>229</v>
      </c>
      <c r="M49" s="89" t="s">
        <v>632</v>
      </c>
      <c r="N49" s="89"/>
      <c r="O49" s="87" t="s">
        <v>710</v>
      </c>
      <c r="P49" s="1"/>
      <c r="Q49" s="92"/>
      <c r="R49" s="91">
        <v>42943.69976851852</v>
      </c>
    </row>
    <row r="50" spans="1:18" ht="43.5" customHeight="1">
      <c r="A50" s="187"/>
      <c r="B50" s="72" t="s">
        <v>294</v>
      </c>
      <c r="C50" s="70" t="s">
        <v>295</v>
      </c>
      <c r="D50" s="70" t="s">
        <v>296</v>
      </c>
      <c r="E50" s="70" t="s">
        <v>297</v>
      </c>
      <c r="F50" s="70" t="s">
        <v>298</v>
      </c>
      <c r="G50" s="70" t="s">
        <v>96</v>
      </c>
      <c r="H50" s="70" t="s">
        <v>299</v>
      </c>
      <c r="I50" s="70" t="s">
        <v>300</v>
      </c>
      <c r="J50" s="68">
        <v>1</v>
      </c>
      <c r="K50" s="68" t="s">
        <v>734</v>
      </c>
      <c r="L50" s="88" t="s">
        <v>229</v>
      </c>
      <c r="M50" s="89" t="s">
        <v>634</v>
      </c>
      <c r="N50" s="89" t="s">
        <v>636</v>
      </c>
      <c r="O50" s="87" t="s">
        <v>710</v>
      </c>
      <c r="P50" s="1"/>
      <c r="Q50" s="92"/>
      <c r="R50" s="91">
        <v>42943.69976851852</v>
      </c>
    </row>
    <row r="51" spans="1:18" ht="43.5" customHeight="1">
      <c r="A51" s="187"/>
      <c r="B51" s="72" t="s">
        <v>301</v>
      </c>
      <c r="C51" s="70" t="s">
        <v>302</v>
      </c>
      <c r="D51" s="70" t="s">
        <v>303</v>
      </c>
      <c r="E51" s="70" t="s">
        <v>304</v>
      </c>
      <c r="F51" s="70" t="s">
        <v>305</v>
      </c>
      <c r="G51" s="70" t="s">
        <v>14</v>
      </c>
      <c r="H51" s="70" t="s">
        <v>306</v>
      </c>
      <c r="I51" s="70" t="s">
        <v>307</v>
      </c>
      <c r="J51" s="68">
        <v>1</v>
      </c>
      <c r="K51" s="68" t="s">
        <v>735</v>
      </c>
      <c r="L51" s="88" t="s">
        <v>229</v>
      </c>
      <c r="M51" s="89" t="s">
        <v>637</v>
      </c>
      <c r="N51" s="89" t="s">
        <v>638</v>
      </c>
      <c r="O51" s="87" t="s">
        <v>710</v>
      </c>
      <c r="P51" s="1"/>
      <c r="Q51" s="92"/>
      <c r="R51" s="91">
        <v>42943.69976851852</v>
      </c>
    </row>
    <row r="52" spans="1:18" ht="43.5" customHeight="1">
      <c r="A52" s="187"/>
      <c r="B52" s="72" t="s">
        <v>308</v>
      </c>
      <c r="C52" s="70" t="s">
        <v>309</v>
      </c>
      <c r="D52" s="70" t="s">
        <v>310</v>
      </c>
      <c r="E52" s="70" t="s">
        <v>311</v>
      </c>
      <c r="F52" s="70" t="s">
        <v>312</v>
      </c>
      <c r="G52" s="70" t="s">
        <v>313</v>
      </c>
      <c r="H52" s="70" t="s">
        <v>314</v>
      </c>
      <c r="I52" s="70" t="s">
        <v>315</v>
      </c>
      <c r="J52" s="68">
        <v>3</v>
      </c>
      <c r="K52" s="68" t="s">
        <v>736</v>
      </c>
      <c r="L52" s="88" t="s">
        <v>229</v>
      </c>
      <c r="M52" s="89" t="s">
        <v>637</v>
      </c>
      <c r="N52" s="89"/>
      <c r="O52" s="87" t="s">
        <v>710</v>
      </c>
      <c r="P52" s="1"/>
      <c r="Q52" s="92"/>
      <c r="R52" s="91">
        <v>42943.69976851852</v>
      </c>
    </row>
    <row r="53" spans="1:18" ht="43.5" customHeight="1">
      <c r="A53" s="187"/>
      <c r="B53" s="72" t="s">
        <v>316</v>
      </c>
      <c r="C53" s="70" t="s">
        <v>317</v>
      </c>
      <c r="D53" s="70" t="s">
        <v>318</v>
      </c>
      <c r="E53" s="70" t="s">
        <v>319</v>
      </c>
      <c r="F53" s="70" t="s">
        <v>320</v>
      </c>
      <c r="G53" s="70" t="s">
        <v>321</v>
      </c>
      <c r="H53" s="70" t="s">
        <v>314</v>
      </c>
      <c r="I53" s="70" t="s">
        <v>322</v>
      </c>
      <c r="J53" s="68">
        <v>3</v>
      </c>
      <c r="K53" s="68" t="s">
        <v>736</v>
      </c>
      <c r="L53" s="88" t="s">
        <v>229</v>
      </c>
      <c r="M53" s="89" t="s">
        <v>637</v>
      </c>
      <c r="N53" s="89"/>
      <c r="O53" s="87" t="s">
        <v>710</v>
      </c>
      <c r="P53" s="1"/>
      <c r="Q53" s="92"/>
      <c r="R53" s="91">
        <v>42943.69976851852</v>
      </c>
    </row>
    <row r="54" spans="1:18" ht="43.5" customHeight="1">
      <c r="A54" s="187"/>
      <c r="B54" s="72" t="s">
        <v>323</v>
      </c>
      <c r="C54" s="70" t="s">
        <v>324</v>
      </c>
      <c r="D54" s="70" t="s">
        <v>325</v>
      </c>
      <c r="E54" s="70" t="s">
        <v>326</v>
      </c>
      <c r="F54" s="70" t="s">
        <v>327</v>
      </c>
      <c r="G54" s="70" t="s">
        <v>321</v>
      </c>
      <c r="H54" s="70" t="s">
        <v>314</v>
      </c>
      <c r="I54" s="70" t="s">
        <v>328</v>
      </c>
      <c r="J54" s="68">
        <v>3</v>
      </c>
      <c r="K54" s="68" t="s">
        <v>736</v>
      </c>
      <c r="L54" s="88" t="s">
        <v>229</v>
      </c>
      <c r="M54" s="89" t="s">
        <v>637</v>
      </c>
      <c r="N54" s="89"/>
      <c r="O54" s="87" t="s">
        <v>710</v>
      </c>
      <c r="P54" s="1"/>
      <c r="Q54" s="92"/>
      <c r="R54" s="91">
        <v>42943.69976851852</v>
      </c>
    </row>
    <row r="55" spans="1:18" ht="43.5" customHeight="1">
      <c r="A55" s="187"/>
      <c r="B55" s="72" t="s">
        <v>329</v>
      </c>
      <c r="C55" s="70" t="s">
        <v>330</v>
      </c>
      <c r="D55" s="70" t="s">
        <v>331</v>
      </c>
      <c r="E55" s="70" t="s">
        <v>326</v>
      </c>
      <c r="F55" s="70" t="s">
        <v>332</v>
      </c>
      <c r="G55" s="70" t="s">
        <v>321</v>
      </c>
      <c r="H55" s="70" t="s">
        <v>314</v>
      </c>
      <c r="I55" s="70" t="s">
        <v>333</v>
      </c>
      <c r="J55" s="68">
        <v>3</v>
      </c>
      <c r="K55" s="68" t="s">
        <v>736</v>
      </c>
      <c r="L55" s="88" t="s">
        <v>229</v>
      </c>
      <c r="M55" s="89" t="s">
        <v>637</v>
      </c>
      <c r="N55" s="89"/>
      <c r="O55" s="87" t="s">
        <v>710</v>
      </c>
      <c r="P55" s="1"/>
      <c r="Q55" s="92"/>
      <c r="R55" s="91">
        <v>42943.69976851852</v>
      </c>
    </row>
    <row r="56" spans="1:18" ht="43.5" customHeight="1">
      <c r="A56" s="187"/>
      <c r="B56" s="72" t="s">
        <v>334</v>
      </c>
      <c r="C56" s="70" t="s">
        <v>335</v>
      </c>
      <c r="D56" s="70" t="s">
        <v>336</v>
      </c>
      <c r="E56" s="70" t="s">
        <v>337</v>
      </c>
      <c r="F56" s="70" t="s">
        <v>338</v>
      </c>
      <c r="G56" s="70" t="s">
        <v>339</v>
      </c>
      <c r="H56" s="70" t="s">
        <v>340</v>
      </c>
      <c r="I56" s="70" t="s">
        <v>341</v>
      </c>
      <c r="J56" s="68">
        <v>3</v>
      </c>
      <c r="K56" s="68" t="s">
        <v>737</v>
      </c>
      <c r="L56" s="88" t="s">
        <v>229</v>
      </c>
      <c r="M56" s="89" t="s">
        <v>637</v>
      </c>
      <c r="N56" s="89"/>
      <c r="O56" s="87" t="s">
        <v>710</v>
      </c>
      <c r="P56" s="1"/>
      <c r="Q56" s="92"/>
      <c r="R56" s="91">
        <v>42943.69976851852</v>
      </c>
    </row>
    <row r="57" spans="1:18" ht="43.5" customHeight="1">
      <c r="A57" s="187"/>
      <c r="B57" s="72" t="s">
        <v>342</v>
      </c>
      <c r="C57" s="70" t="s">
        <v>343</v>
      </c>
      <c r="D57" s="70" t="s">
        <v>344</v>
      </c>
      <c r="E57" s="70" t="s">
        <v>345</v>
      </c>
      <c r="F57" s="70" t="s">
        <v>346</v>
      </c>
      <c r="G57" s="70" t="s">
        <v>347</v>
      </c>
      <c r="H57" s="70" t="s">
        <v>348</v>
      </c>
      <c r="I57" s="70" t="s">
        <v>349</v>
      </c>
      <c r="J57" s="68">
        <v>3</v>
      </c>
      <c r="K57" s="68" t="s">
        <v>738</v>
      </c>
      <c r="L57" s="88" t="s">
        <v>229</v>
      </c>
      <c r="M57" s="89" t="s">
        <v>637</v>
      </c>
      <c r="N57" s="89"/>
      <c r="O57" s="87" t="s">
        <v>710</v>
      </c>
      <c r="P57" s="1"/>
      <c r="Q57" s="92"/>
      <c r="R57" s="91">
        <v>42943.69976851852</v>
      </c>
    </row>
    <row r="58" spans="1:18" ht="43.5" customHeight="1">
      <c r="A58" s="187"/>
      <c r="B58" s="72" t="s">
        <v>350</v>
      </c>
      <c r="C58" s="70" t="s">
        <v>351</v>
      </c>
      <c r="D58" s="70" t="s">
        <v>352</v>
      </c>
      <c r="E58" s="70" t="s">
        <v>353</v>
      </c>
      <c r="F58" s="70" t="s">
        <v>354</v>
      </c>
      <c r="G58" s="70" t="s">
        <v>355</v>
      </c>
      <c r="H58" s="70" t="s">
        <v>356</v>
      </c>
      <c r="I58" s="70" t="s">
        <v>357</v>
      </c>
      <c r="J58" s="68">
        <v>3</v>
      </c>
      <c r="K58" s="68" t="s">
        <v>739</v>
      </c>
      <c r="L58" s="88" t="s">
        <v>229</v>
      </c>
      <c r="M58" s="89" t="s">
        <v>637</v>
      </c>
      <c r="N58" s="89"/>
      <c r="O58" s="87" t="s">
        <v>710</v>
      </c>
      <c r="P58" s="1"/>
      <c r="Q58" s="92"/>
      <c r="R58" s="91">
        <v>42943.69976851852</v>
      </c>
    </row>
    <row r="59" spans="1:18" ht="43.5" customHeight="1">
      <c r="A59" s="187"/>
      <c r="B59" s="72" t="s">
        <v>358</v>
      </c>
      <c r="C59" s="71" t="s">
        <v>359</v>
      </c>
      <c r="D59" s="71" t="s">
        <v>360</v>
      </c>
      <c r="E59" s="71" t="s">
        <v>361</v>
      </c>
      <c r="F59" s="71" t="s">
        <v>211</v>
      </c>
      <c r="G59" s="71" t="s">
        <v>362</v>
      </c>
      <c r="H59" s="70" t="s">
        <v>363</v>
      </c>
      <c r="I59" s="71" t="s">
        <v>364</v>
      </c>
      <c r="J59" s="68">
        <v>1</v>
      </c>
      <c r="K59" s="68" t="s">
        <v>195</v>
      </c>
      <c r="L59" s="88" t="s">
        <v>764</v>
      </c>
      <c r="M59" s="88" t="s">
        <v>629</v>
      </c>
      <c r="N59" s="88" t="s">
        <v>630</v>
      </c>
      <c r="O59" s="87" t="s">
        <v>710</v>
      </c>
      <c r="P59" s="1"/>
      <c r="Q59" s="92"/>
      <c r="R59" s="91">
        <v>42943.69976851852</v>
      </c>
    </row>
    <row r="60" spans="1:18" ht="43.5" customHeight="1">
      <c r="A60" s="188"/>
      <c r="B60" s="72" t="s">
        <v>365</v>
      </c>
      <c r="C60" s="70" t="s">
        <v>366</v>
      </c>
      <c r="D60" s="70" t="s">
        <v>367</v>
      </c>
      <c r="E60" s="70" t="s">
        <v>368</v>
      </c>
      <c r="F60" s="70" t="s">
        <v>312</v>
      </c>
      <c r="G60" s="70" t="s">
        <v>369</v>
      </c>
      <c r="H60" s="70" t="s">
        <v>370</v>
      </c>
      <c r="I60" s="68" t="s">
        <v>371</v>
      </c>
      <c r="J60" s="68">
        <v>1</v>
      </c>
      <c r="K60" s="68" t="s">
        <v>740</v>
      </c>
      <c r="L60" s="89" t="s">
        <v>620</v>
      </c>
      <c r="M60" s="89" t="s">
        <v>627</v>
      </c>
      <c r="N60" s="89" t="s">
        <v>628</v>
      </c>
      <c r="O60" s="87" t="s">
        <v>710</v>
      </c>
      <c r="P60" s="1"/>
      <c r="Q60" s="92"/>
      <c r="R60" s="91">
        <v>42943.69976851852</v>
      </c>
    </row>
    <row r="61" spans="1:18" ht="43.5" customHeight="1">
      <c r="A61" s="188"/>
      <c r="B61" s="72" t="s">
        <v>372</v>
      </c>
      <c r="C61" s="70" t="s">
        <v>373</v>
      </c>
      <c r="D61" s="70" t="s">
        <v>374</v>
      </c>
      <c r="E61" s="70" t="s">
        <v>375</v>
      </c>
      <c r="F61" s="70" t="s">
        <v>312</v>
      </c>
      <c r="G61" s="70" t="s">
        <v>376</v>
      </c>
      <c r="H61" s="70" t="s">
        <v>370</v>
      </c>
      <c r="I61" s="68" t="s">
        <v>371</v>
      </c>
      <c r="J61" s="68">
        <v>1</v>
      </c>
      <c r="K61" s="68" t="s">
        <v>740</v>
      </c>
      <c r="L61" s="89" t="s">
        <v>620</v>
      </c>
      <c r="M61" s="89" t="s">
        <v>627</v>
      </c>
      <c r="N61" s="89" t="s">
        <v>628</v>
      </c>
      <c r="O61" s="87" t="s">
        <v>710</v>
      </c>
      <c r="P61" s="1"/>
      <c r="Q61" s="92"/>
      <c r="R61" s="91">
        <v>42943.69976851852</v>
      </c>
    </row>
    <row r="62" spans="1:18" ht="43.5" customHeight="1">
      <c r="A62" s="188"/>
      <c r="B62" s="72" t="s">
        <v>377</v>
      </c>
      <c r="C62" s="70" t="s">
        <v>378</v>
      </c>
      <c r="D62" s="70" t="s">
        <v>379</v>
      </c>
      <c r="E62" s="70" t="s">
        <v>380</v>
      </c>
      <c r="F62" s="70" t="s">
        <v>312</v>
      </c>
      <c r="G62" s="70" t="s">
        <v>376</v>
      </c>
      <c r="H62" s="70" t="s">
        <v>370</v>
      </c>
      <c r="I62" s="68" t="s">
        <v>371</v>
      </c>
      <c r="J62" s="68">
        <v>1</v>
      </c>
      <c r="K62" s="68" t="s">
        <v>740</v>
      </c>
      <c r="L62" s="89" t="s">
        <v>620</v>
      </c>
      <c r="M62" s="89" t="s">
        <v>627</v>
      </c>
      <c r="N62" s="89" t="s">
        <v>628</v>
      </c>
      <c r="O62" s="87" t="s">
        <v>710</v>
      </c>
      <c r="P62" s="1"/>
      <c r="Q62" s="92"/>
      <c r="R62" s="91">
        <v>42943.69976851852</v>
      </c>
    </row>
    <row r="63" spans="1:18" ht="43.5" customHeight="1">
      <c r="A63" s="187" t="s">
        <v>617</v>
      </c>
      <c r="B63" s="76" t="s">
        <v>381</v>
      </c>
      <c r="C63" s="73" t="s">
        <v>382</v>
      </c>
      <c r="D63" s="73" t="s">
        <v>383</v>
      </c>
      <c r="E63" s="73" t="s">
        <v>384</v>
      </c>
      <c r="F63" s="73" t="s">
        <v>385</v>
      </c>
      <c r="G63" s="73" t="s">
        <v>218</v>
      </c>
      <c r="H63" s="67" t="s">
        <v>386</v>
      </c>
      <c r="I63" s="69" t="s">
        <v>387</v>
      </c>
      <c r="J63" s="69">
        <v>4</v>
      </c>
      <c r="K63" s="69" t="s">
        <v>741</v>
      </c>
      <c r="L63" s="88" t="s">
        <v>764</v>
      </c>
      <c r="M63" s="88" t="s">
        <v>629</v>
      </c>
      <c r="N63" s="88" t="s">
        <v>631</v>
      </c>
      <c r="O63" s="87" t="s">
        <v>710</v>
      </c>
      <c r="P63" s="1"/>
      <c r="Q63" s="92"/>
      <c r="R63" s="91">
        <v>42943.69976851852</v>
      </c>
    </row>
    <row r="64" spans="1:18" ht="43.5" customHeight="1">
      <c r="A64" s="187"/>
      <c r="B64" s="76" t="s">
        <v>388</v>
      </c>
      <c r="C64" s="73" t="s">
        <v>389</v>
      </c>
      <c r="D64" s="73" t="s">
        <v>390</v>
      </c>
      <c r="E64" s="73" t="s">
        <v>391</v>
      </c>
      <c r="F64" s="73" t="s">
        <v>392</v>
      </c>
      <c r="G64" s="73" t="s">
        <v>14</v>
      </c>
      <c r="H64" s="67" t="s">
        <v>393</v>
      </c>
      <c r="I64" s="69" t="s">
        <v>394</v>
      </c>
      <c r="J64" s="69">
        <v>2</v>
      </c>
      <c r="K64" s="69" t="s">
        <v>37</v>
      </c>
      <c r="L64" s="88" t="s">
        <v>764</v>
      </c>
      <c r="M64" s="88" t="s">
        <v>629</v>
      </c>
      <c r="N64" s="88" t="s">
        <v>630</v>
      </c>
      <c r="O64" s="87" t="s">
        <v>710</v>
      </c>
      <c r="P64" s="1"/>
      <c r="Q64" s="92"/>
      <c r="R64" s="91">
        <v>42943.69976851852</v>
      </c>
    </row>
    <row r="65" spans="1:18" ht="43.5" customHeight="1">
      <c r="A65" s="187"/>
      <c r="B65" s="76" t="s">
        <v>395</v>
      </c>
      <c r="C65" s="73" t="s">
        <v>396</v>
      </c>
      <c r="D65" s="73" t="s">
        <v>397</v>
      </c>
      <c r="E65" s="73" t="s">
        <v>398</v>
      </c>
      <c r="F65" s="73" t="s">
        <v>399</v>
      </c>
      <c r="G65" s="73" t="s">
        <v>400</v>
      </c>
      <c r="H65" s="67" t="s">
        <v>401</v>
      </c>
      <c r="I65" s="69" t="s">
        <v>402</v>
      </c>
      <c r="J65" s="69">
        <v>3</v>
      </c>
      <c r="K65" s="69" t="s">
        <v>742</v>
      </c>
      <c r="L65" s="88" t="s">
        <v>764</v>
      </c>
      <c r="M65" s="88" t="s">
        <v>629</v>
      </c>
      <c r="N65" s="88" t="s">
        <v>631</v>
      </c>
      <c r="O65" s="87" t="s">
        <v>710</v>
      </c>
      <c r="P65" s="1"/>
      <c r="Q65" s="92"/>
      <c r="R65" s="91">
        <v>42943.69976851852</v>
      </c>
    </row>
    <row r="66" spans="1:18" ht="43.5" customHeight="1">
      <c r="A66" s="187"/>
      <c r="B66" s="76" t="s">
        <v>403</v>
      </c>
      <c r="C66" s="73" t="s">
        <v>404</v>
      </c>
      <c r="D66" s="73" t="s">
        <v>405</v>
      </c>
      <c r="E66" s="73" t="s">
        <v>406</v>
      </c>
      <c r="F66" s="73" t="s">
        <v>407</v>
      </c>
      <c r="G66" s="73" t="s">
        <v>408</v>
      </c>
      <c r="H66" s="67" t="s">
        <v>409</v>
      </c>
      <c r="I66" s="69"/>
      <c r="J66" s="69">
        <v>2</v>
      </c>
      <c r="K66" s="69" t="s">
        <v>743</v>
      </c>
      <c r="L66" s="88" t="s">
        <v>476</v>
      </c>
      <c r="M66" s="88" t="s">
        <v>639</v>
      </c>
      <c r="N66" s="88" t="s">
        <v>645</v>
      </c>
      <c r="O66" s="87" t="s">
        <v>710</v>
      </c>
      <c r="P66" s="1"/>
      <c r="Q66" s="92"/>
      <c r="R66" s="91">
        <v>42943.69976851852</v>
      </c>
    </row>
    <row r="67" spans="1:18" s="6" customFormat="1" ht="43.5" customHeight="1">
      <c r="A67" s="187"/>
      <c r="B67" s="74" t="s">
        <v>410</v>
      </c>
      <c r="C67" s="71" t="s">
        <v>411</v>
      </c>
      <c r="D67" s="71" t="s">
        <v>412</v>
      </c>
      <c r="E67" s="71" t="s">
        <v>413</v>
      </c>
      <c r="F67" s="71" t="s">
        <v>414</v>
      </c>
      <c r="G67" s="71" t="s">
        <v>133</v>
      </c>
      <c r="H67" s="70" t="s">
        <v>415</v>
      </c>
      <c r="I67" s="68"/>
      <c r="J67" s="68">
        <v>3</v>
      </c>
      <c r="K67" s="68" t="s">
        <v>744</v>
      </c>
      <c r="L67" s="88" t="s">
        <v>476</v>
      </c>
      <c r="M67" s="88" t="s">
        <v>639</v>
      </c>
      <c r="N67" s="88" t="s">
        <v>644</v>
      </c>
      <c r="O67" s="87" t="s">
        <v>710</v>
      </c>
      <c r="P67" s="1"/>
      <c r="Q67" s="96"/>
      <c r="R67" s="93">
        <v>42943.69976851852</v>
      </c>
    </row>
    <row r="68" spans="1:18" ht="43.5" customHeight="1">
      <c r="A68" s="187"/>
      <c r="B68" s="76" t="s">
        <v>416</v>
      </c>
      <c r="C68" s="73" t="s">
        <v>417</v>
      </c>
      <c r="D68" s="73" t="s">
        <v>418</v>
      </c>
      <c r="E68" s="73" t="s">
        <v>477</v>
      </c>
      <c r="F68" s="73" t="s">
        <v>419</v>
      </c>
      <c r="G68" s="73" t="s">
        <v>420</v>
      </c>
      <c r="H68" s="67" t="s">
        <v>421</v>
      </c>
      <c r="I68" s="69"/>
      <c r="J68" s="69">
        <v>1</v>
      </c>
      <c r="K68" s="69" t="s">
        <v>745</v>
      </c>
      <c r="L68" s="88" t="s">
        <v>229</v>
      </c>
      <c r="M68" s="88" t="s">
        <v>632</v>
      </c>
      <c r="N68" s="88" t="s">
        <v>630</v>
      </c>
      <c r="O68" s="87" t="s">
        <v>710</v>
      </c>
      <c r="P68" s="1"/>
      <c r="Q68" s="92"/>
      <c r="R68" s="91">
        <v>42943.69976851852</v>
      </c>
    </row>
    <row r="69" spans="1:18" ht="43.5" customHeight="1">
      <c r="A69" s="187" t="s">
        <v>483</v>
      </c>
      <c r="B69" s="66" t="s">
        <v>484</v>
      </c>
      <c r="C69" s="70" t="s">
        <v>485</v>
      </c>
      <c r="D69" s="70" t="s">
        <v>486</v>
      </c>
      <c r="E69" s="70" t="s">
        <v>487</v>
      </c>
      <c r="F69" s="70" t="s">
        <v>488</v>
      </c>
      <c r="G69" s="70" t="s">
        <v>489</v>
      </c>
      <c r="H69" s="70"/>
      <c r="I69" s="70" t="s">
        <v>490</v>
      </c>
      <c r="J69" s="68">
        <v>4</v>
      </c>
      <c r="K69" s="68" t="s">
        <v>746</v>
      </c>
      <c r="L69" s="88" t="s">
        <v>764</v>
      </c>
      <c r="M69" s="88" t="s">
        <v>629</v>
      </c>
      <c r="N69" s="88" t="s">
        <v>631</v>
      </c>
      <c r="O69" s="87" t="s">
        <v>710</v>
      </c>
      <c r="P69" s="1"/>
      <c r="Q69" s="92"/>
      <c r="R69" s="91">
        <v>42943.69976851852</v>
      </c>
    </row>
    <row r="70" spans="1:18" ht="43.5" customHeight="1">
      <c r="A70" s="187"/>
      <c r="B70" s="72" t="s">
        <v>491</v>
      </c>
      <c r="C70" s="70" t="s">
        <v>492</v>
      </c>
      <c r="D70" s="70" t="s">
        <v>493</v>
      </c>
      <c r="E70" s="70" t="s">
        <v>494</v>
      </c>
      <c r="F70" s="70" t="s">
        <v>488</v>
      </c>
      <c r="G70" s="70" t="s">
        <v>489</v>
      </c>
      <c r="H70" s="70"/>
      <c r="I70" s="70" t="s">
        <v>490</v>
      </c>
      <c r="J70" s="68">
        <v>4</v>
      </c>
      <c r="K70" s="68" t="s">
        <v>747</v>
      </c>
      <c r="L70" s="88" t="s">
        <v>764</v>
      </c>
      <c r="M70" s="88" t="s">
        <v>629</v>
      </c>
      <c r="N70" s="88" t="s">
        <v>631</v>
      </c>
      <c r="O70" s="87" t="s">
        <v>710</v>
      </c>
      <c r="P70" s="1"/>
      <c r="Q70" s="92"/>
      <c r="R70" s="91">
        <v>42943.69976851852</v>
      </c>
    </row>
    <row r="71" spans="1:18" ht="43.5" customHeight="1">
      <c r="A71" s="187"/>
      <c r="B71" s="66" t="s">
        <v>495</v>
      </c>
      <c r="C71" s="67" t="s">
        <v>496</v>
      </c>
      <c r="D71" s="67" t="s">
        <v>497</v>
      </c>
      <c r="E71" s="67" t="s">
        <v>668</v>
      </c>
      <c r="F71" s="67" t="s">
        <v>498</v>
      </c>
      <c r="G71" s="67" t="s">
        <v>174</v>
      </c>
      <c r="H71" s="78"/>
      <c r="I71" s="70" t="s">
        <v>490</v>
      </c>
      <c r="J71" s="69">
        <v>4</v>
      </c>
      <c r="K71" s="69" t="s">
        <v>747</v>
      </c>
      <c r="L71" s="88" t="s">
        <v>764</v>
      </c>
      <c r="M71" s="88" t="s">
        <v>629</v>
      </c>
      <c r="N71" s="88" t="s">
        <v>630</v>
      </c>
      <c r="O71" s="87" t="s">
        <v>710</v>
      </c>
      <c r="P71" s="1"/>
      <c r="Q71" s="92"/>
      <c r="R71" s="91">
        <v>42943.69976851852</v>
      </c>
    </row>
    <row r="72" spans="1:18" ht="43.5" customHeight="1">
      <c r="A72" s="187"/>
      <c r="B72" s="66" t="s">
        <v>499</v>
      </c>
      <c r="C72" s="67" t="s">
        <v>500</v>
      </c>
      <c r="D72" s="67" t="s">
        <v>501</v>
      </c>
      <c r="E72" s="67" t="s">
        <v>502</v>
      </c>
      <c r="F72" s="67" t="s">
        <v>503</v>
      </c>
      <c r="G72" s="67" t="s">
        <v>504</v>
      </c>
      <c r="H72" s="73" t="s">
        <v>506</v>
      </c>
      <c r="I72" s="67" t="s">
        <v>505</v>
      </c>
      <c r="J72" s="69">
        <v>3</v>
      </c>
      <c r="K72" s="69" t="s">
        <v>748</v>
      </c>
      <c r="L72" s="89" t="s">
        <v>621</v>
      </c>
      <c r="M72" s="89" t="s">
        <v>646</v>
      </c>
      <c r="N72" s="89" t="s">
        <v>640</v>
      </c>
      <c r="O72" s="87" t="s">
        <v>710</v>
      </c>
      <c r="P72" s="1"/>
      <c r="Q72" s="92"/>
      <c r="R72" s="91">
        <v>42943.69976851852</v>
      </c>
    </row>
    <row r="73" spans="1:18" ht="43.5" customHeight="1">
      <c r="A73" s="187"/>
      <c r="B73" s="66" t="s">
        <v>507</v>
      </c>
      <c r="C73" s="67" t="s">
        <v>508</v>
      </c>
      <c r="D73" s="67" t="s">
        <v>501</v>
      </c>
      <c r="E73" s="67" t="s">
        <v>509</v>
      </c>
      <c r="F73" s="67" t="s">
        <v>503</v>
      </c>
      <c r="G73" s="67" t="s">
        <v>504</v>
      </c>
      <c r="H73" s="73" t="s">
        <v>510</v>
      </c>
      <c r="I73" s="67" t="s">
        <v>505</v>
      </c>
      <c r="J73" s="69">
        <v>3</v>
      </c>
      <c r="K73" s="69" t="s">
        <v>748</v>
      </c>
      <c r="L73" s="89" t="s">
        <v>621</v>
      </c>
      <c r="M73" s="89" t="s">
        <v>646</v>
      </c>
      <c r="N73" s="89" t="s">
        <v>640</v>
      </c>
      <c r="O73" s="87" t="s">
        <v>710</v>
      </c>
      <c r="P73" s="1"/>
      <c r="Q73" s="92"/>
      <c r="R73" s="91">
        <v>42943.69976851852</v>
      </c>
    </row>
    <row r="74" spans="1:18" ht="43.5" customHeight="1">
      <c r="A74" s="187"/>
      <c r="B74" s="66" t="s">
        <v>511</v>
      </c>
      <c r="C74" s="67" t="s">
        <v>512</v>
      </c>
      <c r="D74" s="67" t="s">
        <v>501</v>
      </c>
      <c r="E74" s="67" t="s">
        <v>513</v>
      </c>
      <c r="F74" s="67" t="s">
        <v>503</v>
      </c>
      <c r="G74" s="67" t="s">
        <v>504</v>
      </c>
      <c r="H74" s="73" t="s">
        <v>510</v>
      </c>
      <c r="I74" s="67" t="s">
        <v>505</v>
      </c>
      <c r="J74" s="69">
        <v>3</v>
      </c>
      <c r="K74" s="69" t="s">
        <v>748</v>
      </c>
      <c r="L74" s="89" t="s">
        <v>621</v>
      </c>
      <c r="M74" s="89" t="s">
        <v>646</v>
      </c>
      <c r="N74" s="89" t="s">
        <v>640</v>
      </c>
      <c r="O74" s="87" t="s">
        <v>710</v>
      </c>
      <c r="P74" s="1"/>
      <c r="Q74" s="92"/>
      <c r="R74" s="91">
        <v>42943.69976851852</v>
      </c>
    </row>
    <row r="75" spans="1:18" ht="43.5" customHeight="1">
      <c r="A75" s="187"/>
      <c r="B75" s="66" t="s">
        <v>514</v>
      </c>
      <c r="C75" s="67" t="s">
        <v>515</v>
      </c>
      <c r="D75" s="67" t="s">
        <v>516</v>
      </c>
      <c r="E75" s="67" t="s">
        <v>517</v>
      </c>
      <c r="F75" s="67" t="s">
        <v>518</v>
      </c>
      <c r="G75" s="79" t="s">
        <v>519</v>
      </c>
      <c r="H75" s="67" t="s">
        <v>520</v>
      </c>
      <c r="I75" s="73"/>
      <c r="J75" s="69">
        <v>3</v>
      </c>
      <c r="K75" s="69" t="s">
        <v>37</v>
      </c>
      <c r="L75" s="88" t="s">
        <v>764</v>
      </c>
      <c r="M75" s="88" t="s">
        <v>629</v>
      </c>
      <c r="N75" s="88" t="s">
        <v>631</v>
      </c>
      <c r="O75" s="87" t="s">
        <v>710</v>
      </c>
      <c r="P75" s="1"/>
      <c r="Q75" s="92"/>
      <c r="R75" s="91">
        <v>42943.69976851852</v>
      </c>
    </row>
    <row r="76" spans="1:18" ht="43.5" customHeight="1">
      <c r="A76" s="187"/>
      <c r="B76" s="66" t="s">
        <v>521</v>
      </c>
      <c r="C76" s="73" t="s">
        <v>522</v>
      </c>
      <c r="D76" s="73" t="s">
        <v>523</v>
      </c>
      <c r="E76" s="73" t="s">
        <v>524</v>
      </c>
      <c r="F76" s="73" t="s">
        <v>525</v>
      </c>
      <c r="G76" s="73" t="s">
        <v>526</v>
      </c>
      <c r="H76" s="67"/>
      <c r="I76" s="73" t="s">
        <v>37</v>
      </c>
      <c r="J76" s="69">
        <v>3</v>
      </c>
      <c r="K76" s="69" t="s">
        <v>37</v>
      </c>
      <c r="L76" s="88" t="s">
        <v>764</v>
      </c>
      <c r="M76" s="88" t="s">
        <v>629</v>
      </c>
      <c r="N76" s="88" t="s">
        <v>630</v>
      </c>
      <c r="O76" s="87" t="s">
        <v>776</v>
      </c>
      <c r="P76" s="1" t="s">
        <v>784</v>
      </c>
      <c r="Q76" s="92"/>
      <c r="R76" s="91">
        <v>42943.710578703707</v>
      </c>
    </row>
    <row r="77" spans="1:18" ht="43.5" customHeight="1">
      <c r="A77" s="187"/>
      <c r="B77" s="66" t="s">
        <v>527</v>
      </c>
      <c r="C77" s="73" t="s">
        <v>528</v>
      </c>
      <c r="D77" s="73" t="s">
        <v>523</v>
      </c>
      <c r="E77" s="73" t="s">
        <v>524</v>
      </c>
      <c r="F77" s="73" t="s">
        <v>529</v>
      </c>
      <c r="G77" s="73" t="s">
        <v>526</v>
      </c>
      <c r="H77" s="67"/>
      <c r="I77" s="73"/>
      <c r="J77" s="69">
        <v>3</v>
      </c>
      <c r="K77" s="69" t="s">
        <v>37</v>
      </c>
      <c r="L77" s="88" t="s">
        <v>764</v>
      </c>
      <c r="M77" s="88" t="s">
        <v>629</v>
      </c>
      <c r="N77" s="88" t="s">
        <v>630</v>
      </c>
      <c r="O77" s="87" t="s">
        <v>710</v>
      </c>
      <c r="P77" s="1"/>
      <c r="Q77" s="92"/>
      <c r="R77" s="91">
        <v>42943.69976851852</v>
      </c>
    </row>
    <row r="78" spans="1:18" ht="43.5" customHeight="1">
      <c r="A78" s="187"/>
      <c r="B78" s="66" t="s">
        <v>530</v>
      </c>
      <c r="C78" s="73" t="s">
        <v>531</v>
      </c>
      <c r="D78" s="73" t="s">
        <v>523</v>
      </c>
      <c r="E78" s="73" t="s">
        <v>524</v>
      </c>
      <c r="F78" s="73" t="s">
        <v>525</v>
      </c>
      <c r="G78" s="73" t="s">
        <v>526</v>
      </c>
      <c r="H78" s="67"/>
      <c r="I78" s="73" t="s">
        <v>37</v>
      </c>
      <c r="J78" s="69">
        <v>3</v>
      </c>
      <c r="K78" s="69" t="s">
        <v>37</v>
      </c>
      <c r="L78" s="88" t="s">
        <v>764</v>
      </c>
      <c r="M78" s="88" t="s">
        <v>629</v>
      </c>
      <c r="N78" s="88" t="s">
        <v>630</v>
      </c>
      <c r="O78" s="87" t="s">
        <v>710</v>
      </c>
      <c r="P78" s="1"/>
      <c r="Q78" s="92"/>
      <c r="R78" s="91">
        <v>42943.69976851852</v>
      </c>
    </row>
    <row r="79" spans="1:18" ht="43.5" customHeight="1">
      <c r="A79" s="187"/>
      <c r="B79" s="66" t="s">
        <v>532</v>
      </c>
      <c r="C79" s="73" t="s">
        <v>533</v>
      </c>
      <c r="D79" s="73" t="s">
        <v>523</v>
      </c>
      <c r="E79" s="73" t="s">
        <v>524</v>
      </c>
      <c r="F79" s="73" t="s">
        <v>525</v>
      </c>
      <c r="G79" s="73" t="s">
        <v>526</v>
      </c>
      <c r="H79" s="67"/>
      <c r="I79" s="73" t="s">
        <v>37</v>
      </c>
      <c r="J79" s="69">
        <v>3</v>
      </c>
      <c r="K79" s="69" t="s">
        <v>37</v>
      </c>
      <c r="L79" s="88" t="s">
        <v>764</v>
      </c>
      <c r="M79" s="88" t="s">
        <v>629</v>
      </c>
      <c r="N79" s="88" t="s">
        <v>630</v>
      </c>
      <c r="O79" s="87" t="s">
        <v>776</v>
      </c>
      <c r="P79" s="1" t="s">
        <v>783</v>
      </c>
      <c r="Q79" s="92"/>
      <c r="R79" s="91">
        <v>42943.708402777775</v>
      </c>
    </row>
    <row r="80" spans="1:18" ht="43.5" customHeight="1">
      <c r="A80" s="187"/>
      <c r="B80" s="66" t="s">
        <v>534</v>
      </c>
      <c r="C80" s="73" t="s">
        <v>535</v>
      </c>
      <c r="D80" s="73" t="s">
        <v>523</v>
      </c>
      <c r="E80" s="73" t="s">
        <v>524</v>
      </c>
      <c r="F80" s="73" t="s">
        <v>525</v>
      </c>
      <c r="G80" s="73" t="s">
        <v>526</v>
      </c>
      <c r="H80" s="67"/>
      <c r="I80" s="73" t="s">
        <v>37</v>
      </c>
      <c r="J80" s="69">
        <v>3</v>
      </c>
      <c r="K80" s="69" t="s">
        <v>37</v>
      </c>
      <c r="L80" s="88" t="s">
        <v>764</v>
      </c>
      <c r="M80" s="88" t="s">
        <v>629</v>
      </c>
      <c r="N80" s="88" t="s">
        <v>630</v>
      </c>
      <c r="O80" s="87" t="s">
        <v>776</v>
      </c>
      <c r="P80" s="1" t="s">
        <v>783</v>
      </c>
      <c r="Q80" s="92"/>
      <c r="R80" s="91">
        <v>42943.708391203705</v>
      </c>
    </row>
    <row r="81" spans="1:18" ht="43.5" customHeight="1">
      <c r="A81" s="187"/>
      <c r="B81" s="66" t="s">
        <v>536</v>
      </c>
      <c r="C81" s="73" t="s">
        <v>537</v>
      </c>
      <c r="D81" s="73" t="s">
        <v>523</v>
      </c>
      <c r="E81" s="73" t="s">
        <v>524</v>
      </c>
      <c r="F81" s="73" t="s">
        <v>525</v>
      </c>
      <c r="G81" s="73" t="s">
        <v>526</v>
      </c>
      <c r="H81" s="67"/>
      <c r="I81" s="73" t="s">
        <v>37</v>
      </c>
      <c r="J81" s="69">
        <v>3</v>
      </c>
      <c r="K81" s="69" t="s">
        <v>37</v>
      </c>
      <c r="L81" s="88" t="s">
        <v>764</v>
      </c>
      <c r="M81" s="88" t="s">
        <v>629</v>
      </c>
      <c r="N81" s="88" t="s">
        <v>630</v>
      </c>
      <c r="O81" s="87" t="s">
        <v>710</v>
      </c>
      <c r="P81" s="1"/>
      <c r="Q81" s="92"/>
      <c r="R81" s="91">
        <v>42943.69976851852</v>
      </c>
    </row>
    <row r="82" spans="1:18" ht="43.5" customHeight="1">
      <c r="A82" s="187"/>
      <c r="B82" s="66" t="s">
        <v>538</v>
      </c>
      <c r="C82" s="73" t="s">
        <v>539</v>
      </c>
      <c r="D82" s="73" t="s">
        <v>523</v>
      </c>
      <c r="E82" s="73" t="s">
        <v>524</v>
      </c>
      <c r="F82" s="73" t="s">
        <v>525</v>
      </c>
      <c r="G82" s="73" t="s">
        <v>526</v>
      </c>
      <c r="H82" s="67"/>
      <c r="I82" s="73" t="s">
        <v>37</v>
      </c>
      <c r="J82" s="69">
        <v>3</v>
      </c>
      <c r="K82" s="69" t="s">
        <v>37</v>
      </c>
      <c r="L82" s="88" t="s">
        <v>764</v>
      </c>
      <c r="M82" s="88" t="s">
        <v>629</v>
      </c>
      <c r="N82" s="88" t="s">
        <v>630</v>
      </c>
      <c r="O82" s="87" t="s">
        <v>710</v>
      </c>
      <c r="P82" s="1"/>
      <c r="Q82" s="92"/>
      <c r="R82" s="91">
        <v>42943.69976851852</v>
      </c>
    </row>
    <row r="83" spans="1:18" ht="43.5" customHeight="1">
      <c r="A83" s="187"/>
      <c r="B83" s="66" t="s">
        <v>540</v>
      </c>
      <c r="C83" s="73" t="s">
        <v>541</v>
      </c>
      <c r="D83" s="73" t="s">
        <v>542</v>
      </c>
      <c r="E83" s="73" t="s">
        <v>524</v>
      </c>
      <c r="F83" s="73" t="s">
        <v>525</v>
      </c>
      <c r="G83" s="73" t="s">
        <v>526</v>
      </c>
      <c r="H83" s="67"/>
      <c r="I83" s="73" t="s">
        <v>37</v>
      </c>
      <c r="J83" s="69">
        <v>3</v>
      </c>
      <c r="K83" s="69" t="s">
        <v>37</v>
      </c>
      <c r="L83" s="88" t="s">
        <v>764</v>
      </c>
      <c r="M83" s="88" t="s">
        <v>629</v>
      </c>
      <c r="N83" s="88" t="s">
        <v>630</v>
      </c>
      <c r="O83" s="87" t="s">
        <v>710</v>
      </c>
      <c r="P83" s="1"/>
      <c r="Q83" s="92"/>
      <c r="R83" s="91">
        <v>42943.69976851852</v>
      </c>
    </row>
    <row r="84" spans="1:18" ht="43.5" customHeight="1">
      <c r="A84" s="187"/>
      <c r="B84" s="66" t="s">
        <v>543</v>
      </c>
      <c r="C84" s="73" t="s">
        <v>544</v>
      </c>
      <c r="D84" s="73" t="s">
        <v>523</v>
      </c>
      <c r="E84" s="73" t="s">
        <v>524</v>
      </c>
      <c r="F84" s="73" t="s">
        <v>525</v>
      </c>
      <c r="G84" s="73" t="s">
        <v>526</v>
      </c>
      <c r="H84" s="67"/>
      <c r="I84" s="73" t="s">
        <v>37</v>
      </c>
      <c r="J84" s="69">
        <v>3</v>
      </c>
      <c r="K84" s="69" t="s">
        <v>37</v>
      </c>
      <c r="L84" s="88" t="s">
        <v>764</v>
      </c>
      <c r="M84" s="88" t="s">
        <v>629</v>
      </c>
      <c r="N84" s="88" t="s">
        <v>630</v>
      </c>
      <c r="O84" s="87" t="s">
        <v>710</v>
      </c>
      <c r="P84" s="1"/>
      <c r="Q84" s="92"/>
      <c r="R84" s="91">
        <v>42943.69976851852</v>
      </c>
    </row>
    <row r="85" spans="1:18" ht="43.5" customHeight="1">
      <c r="A85" s="187"/>
      <c r="B85" s="66" t="s">
        <v>545</v>
      </c>
      <c r="C85" s="73" t="s">
        <v>544</v>
      </c>
      <c r="D85" s="73" t="s">
        <v>523</v>
      </c>
      <c r="E85" s="73" t="s">
        <v>524</v>
      </c>
      <c r="F85" s="73" t="s">
        <v>525</v>
      </c>
      <c r="G85" s="73" t="s">
        <v>526</v>
      </c>
      <c r="H85" s="67"/>
      <c r="I85" s="73" t="s">
        <v>37</v>
      </c>
      <c r="J85" s="69">
        <v>3</v>
      </c>
      <c r="K85" s="69" t="s">
        <v>37</v>
      </c>
      <c r="L85" s="88" t="s">
        <v>764</v>
      </c>
      <c r="M85" s="88" t="s">
        <v>629</v>
      </c>
      <c r="N85" s="88" t="s">
        <v>630</v>
      </c>
      <c r="O85" s="87" t="s">
        <v>710</v>
      </c>
      <c r="P85" s="1"/>
      <c r="Q85" s="92"/>
      <c r="R85" s="91">
        <v>42943.69976851852</v>
      </c>
    </row>
    <row r="86" spans="1:18" s="10" customFormat="1" ht="43.5" customHeight="1">
      <c r="A86" s="187"/>
      <c r="B86" s="66" t="s">
        <v>546</v>
      </c>
      <c r="C86" s="73" t="s">
        <v>544</v>
      </c>
      <c r="D86" s="73" t="s">
        <v>523</v>
      </c>
      <c r="E86" s="73" t="s">
        <v>524</v>
      </c>
      <c r="F86" s="73" t="s">
        <v>525</v>
      </c>
      <c r="G86" s="73" t="s">
        <v>526</v>
      </c>
      <c r="H86" s="67"/>
      <c r="I86" s="73" t="s">
        <v>37</v>
      </c>
      <c r="J86" s="69">
        <v>3</v>
      </c>
      <c r="K86" s="69" t="s">
        <v>37</v>
      </c>
      <c r="L86" s="88" t="s">
        <v>764</v>
      </c>
      <c r="M86" s="88" t="s">
        <v>629</v>
      </c>
      <c r="N86" s="88" t="s">
        <v>630</v>
      </c>
      <c r="O86" s="87" t="s">
        <v>710</v>
      </c>
      <c r="P86" s="1"/>
      <c r="Q86" s="97"/>
      <c r="R86" s="94">
        <v>42943.69976851852</v>
      </c>
    </row>
    <row r="87" spans="1:18" s="10" customFormat="1" ht="43.5" customHeight="1">
      <c r="A87" s="187"/>
      <c r="B87" s="66" t="s">
        <v>547</v>
      </c>
      <c r="C87" s="73" t="s">
        <v>548</v>
      </c>
      <c r="D87" s="73" t="s">
        <v>549</v>
      </c>
      <c r="E87" s="73" t="s">
        <v>524</v>
      </c>
      <c r="F87" s="73" t="s">
        <v>525</v>
      </c>
      <c r="G87" s="73" t="s">
        <v>526</v>
      </c>
      <c r="H87" s="80"/>
      <c r="I87" s="80"/>
      <c r="J87" s="81">
        <v>3</v>
      </c>
      <c r="K87" s="81" t="s">
        <v>37</v>
      </c>
      <c r="L87" s="88" t="s">
        <v>764</v>
      </c>
      <c r="M87" s="88" t="s">
        <v>629</v>
      </c>
      <c r="N87" s="88" t="s">
        <v>630</v>
      </c>
      <c r="O87" s="87" t="s">
        <v>776</v>
      </c>
      <c r="P87" s="1"/>
      <c r="Q87" s="97"/>
      <c r="R87" s="94">
        <v>42943.69976851852</v>
      </c>
    </row>
    <row r="88" spans="1:18" s="10" customFormat="1" ht="43.5" customHeight="1">
      <c r="A88" s="187"/>
      <c r="B88" s="66" t="s">
        <v>550</v>
      </c>
      <c r="C88" s="73" t="s">
        <v>548</v>
      </c>
      <c r="D88" s="73" t="s">
        <v>549</v>
      </c>
      <c r="E88" s="73" t="s">
        <v>524</v>
      </c>
      <c r="F88" s="73" t="s">
        <v>525</v>
      </c>
      <c r="G88" s="73" t="s">
        <v>526</v>
      </c>
      <c r="H88" s="80"/>
      <c r="I88" s="80"/>
      <c r="J88" s="81">
        <v>3</v>
      </c>
      <c r="K88" s="81" t="s">
        <v>37</v>
      </c>
      <c r="L88" s="88" t="s">
        <v>764</v>
      </c>
      <c r="M88" s="88" t="s">
        <v>629</v>
      </c>
      <c r="N88" s="88" t="s">
        <v>630</v>
      </c>
      <c r="O88" s="87" t="s">
        <v>710</v>
      </c>
      <c r="P88" s="1"/>
      <c r="Q88" s="97"/>
      <c r="R88" s="94">
        <v>42943.69976851852</v>
      </c>
    </row>
    <row r="89" spans="1:18" s="10" customFormat="1" ht="43.5" customHeight="1">
      <c r="A89" s="187"/>
      <c r="B89" s="66" t="s">
        <v>551</v>
      </c>
      <c r="C89" s="67" t="s">
        <v>552</v>
      </c>
      <c r="D89" s="67" t="s">
        <v>553</v>
      </c>
      <c r="E89" s="67" t="s">
        <v>554</v>
      </c>
      <c r="F89" s="67" t="s">
        <v>312</v>
      </c>
      <c r="G89" s="67" t="s">
        <v>555</v>
      </c>
      <c r="H89" s="67"/>
      <c r="I89" s="67"/>
      <c r="J89" s="69">
        <v>4</v>
      </c>
      <c r="K89" s="69" t="s">
        <v>37</v>
      </c>
      <c r="L89" s="88" t="s">
        <v>764</v>
      </c>
      <c r="M89" s="88" t="s">
        <v>629</v>
      </c>
      <c r="N89" s="88" t="s">
        <v>630</v>
      </c>
      <c r="O89" s="87" t="s">
        <v>710</v>
      </c>
      <c r="P89" s="1"/>
      <c r="Q89" s="97"/>
      <c r="R89" s="94">
        <v>42943.69976851852</v>
      </c>
    </row>
    <row r="90" spans="1:18" s="10" customFormat="1" ht="43.5" customHeight="1">
      <c r="A90" s="187"/>
      <c r="B90" s="66" t="s">
        <v>556</v>
      </c>
      <c r="C90" s="67" t="s">
        <v>557</v>
      </c>
      <c r="D90" s="67" t="s">
        <v>558</v>
      </c>
      <c r="E90" s="67" t="s">
        <v>559</v>
      </c>
      <c r="F90" s="67" t="s">
        <v>560</v>
      </c>
      <c r="G90" s="67" t="s">
        <v>555</v>
      </c>
      <c r="H90" s="67" t="s">
        <v>560</v>
      </c>
      <c r="I90" s="67"/>
      <c r="J90" s="69">
        <v>4</v>
      </c>
      <c r="K90" s="69" t="s">
        <v>37</v>
      </c>
      <c r="L90" s="88" t="s">
        <v>764</v>
      </c>
      <c r="M90" s="88" t="s">
        <v>629</v>
      </c>
      <c r="N90" s="88" t="s">
        <v>630</v>
      </c>
      <c r="O90" s="87" t="s">
        <v>710</v>
      </c>
      <c r="P90" s="1"/>
      <c r="Q90" s="97"/>
      <c r="R90" s="94">
        <v>42943.69976851852</v>
      </c>
    </row>
    <row r="91" spans="1:18" s="10" customFormat="1" ht="43.5" customHeight="1">
      <c r="A91" s="187"/>
      <c r="B91" s="66" t="s">
        <v>561</v>
      </c>
      <c r="C91" s="67" t="s">
        <v>557</v>
      </c>
      <c r="D91" s="67" t="s">
        <v>562</v>
      </c>
      <c r="E91" s="67" t="s">
        <v>559</v>
      </c>
      <c r="F91" s="67" t="s">
        <v>563</v>
      </c>
      <c r="G91" s="67" t="s">
        <v>555</v>
      </c>
      <c r="H91" s="67" t="s">
        <v>563</v>
      </c>
      <c r="I91" s="67"/>
      <c r="J91" s="69">
        <v>4</v>
      </c>
      <c r="K91" s="69" t="s">
        <v>37</v>
      </c>
      <c r="L91" s="88" t="s">
        <v>764</v>
      </c>
      <c r="M91" s="88" t="s">
        <v>629</v>
      </c>
      <c r="N91" s="88" t="s">
        <v>630</v>
      </c>
      <c r="O91" s="87" t="s">
        <v>710</v>
      </c>
      <c r="P91" s="1"/>
      <c r="Q91" s="97"/>
      <c r="R91" s="94">
        <v>42943.69976851852</v>
      </c>
    </row>
    <row r="92" spans="1:18" s="10" customFormat="1" ht="43.5" customHeight="1">
      <c r="A92" s="187"/>
      <c r="B92" s="66" t="s">
        <v>564</v>
      </c>
      <c r="C92" s="67" t="s">
        <v>565</v>
      </c>
      <c r="D92" s="67" t="s">
        <v>558</v>
      </c>
      <c r="E92" s="67" t="s">
        <v>559</v>
      </c>
      <c r="F92" s="67" t="s">
        <v>566</v>
      </c>
      <c r="G92" s="67" t="s">
        <v>555</v>
      </c>
      <c r="H92" s="67" t="s">
        <v>566</v>
      </c>
      <c r="I92" s="67"/>
      <c r="J92" s="69">
        <v>4</v>
      </c>
      <c r="K92" s="69" t="s">
        <v>37</v>
      </c>
      <c r="L92" s="88" t="s">
        <v>764</v>
      </c>
      <c r="M92" s="88" t="s">
        <v>629</v>
      </c>
      <c r="N92" s="88" t="s">
        <v>630</v>
      </c>
      <c r="O92" s="87" t="s">
        <v>710</v>
      </c>
      <c r="P92" s="1"/>
      <c r="Q92" s="97"/>
      <c r="R92" s="94">
        <v>42943.69976851852</v>
      </c>
    </row>
    <row r="93" spans="1:18" s="10" customFormat="1" ht="43.5" customHeight="1">
      <c r="A93" s="187"/>
      <c r="B93" s="66" t="s">
        <v>567</v>
      </c>
      <c r="C93" s="67" t="s">
        <v>565</v>
      </c>
      <c r="D93" s="67" t="s">
        <v>562</v>
      </c>
      <c r="E93" s="67" t="s">
        <v>559</v>
      </c>
      <c r="F93" s="67" t="s">
        <v>568</v>
      </c>
      <c r="G93" s="67" t="s">
        <v>555</v>
      </c>
      <c r="H93" s="67" t="s">
        <v>568</v>
      </c>
      <c r="I93" s="67"/>
      <c r="J93" s="69">
        <v>4</v>
      </c>
      <c r="K93" s="69" t="s">
        <v>37</v>
      </c>
      <c r="L93" s="88" t="s">
        <v>764</v>
      </c>
      <c r="M93" s="88" t="s">
        <v>629</v>
      </c>
      <c r="N93" s="88" t="s">
        <v>630</v>
      </c>
      <c r="O93" s="87" t="s">
        <v>710</v>
      </c>
      <c r="P93" s="1"/>
      <c r="Q93" s="97"/>
      <c r="R93" s="94">
        <v>42943.69976851852</v>
      </c>
    </row>
    <row r="94" spans="1:18" s="10" customFormat="1" ht="43.5" customHeight="1">
      <c r="A94" s="187"/>
      <c r="B94" s="66" t="s">
        <v>569</v>
      </c>
      <c r="C94" s="67" t="s">
        <v>570</v>
      </c>
      <c r="D94" s="67" t="s">
        <v>571</v>
      </c>
      <c r="E94" s="67" t="s">
        <v>572</v>
      </c>
      <c r="F94" s="67" t="s">
        <v>573</v>
      </c>
      <c r="G94" s="67" t="s">
        <v>574</v>
      </c>
      <c r="H94" s="67" t="s">
        <v>575</v>
      </c>
      <c r="I94" s="77" t="s">
        <v>37</v>
      </c>
      <c r="J94" s="69">
        <v>2</v>
      </c>
      <c r="K94" s="69" t="s">
        <v>37</v>
      </c>
      <c r="L94" s="89" t="s">
        <v>620</v>
      </c>
      <c r="M94" s="88" t="s">
        <v>627</v>
      </c>
      <c r="N94" s="88" t="s">
        <v>628</v>
      </c>
      <c r="O94" s="87" t="s">
        <v>710</v>
      </c>
      <c r="P94" s="1"/>
      <c r="Q94" s="97"/>
      <c r="R94" s="94">
        <v>42943.69976851852</v>
      </c>
    </row>
    <row r="95" spans="1:18" s="10" customFormat="1" ht="43.5" customHeight="1">
      <c r="A95" s="187"/>
      <c r="B95" s="66" t="s">
        <v>576</v>
      </c>
      <c r="C95" s="67" t="s">
        <v>577</v>
      </c>
      <c r="D95" s="67" t="s">
        <v>312</v>
      </c>
      <c r="E95" s="67" t="s">
        <v>578</v>
      </c>
      <c r="F95" s="67" t="s">
        <v>579</v>
      </c>
      <c r="G95" s="67" t="s">
        <v>580</v>
      </c>
      <c r="H95" s="67" t="s">
        <v>37</v>
      </c>
      <c r="I95" s="67" t="s">
        <v>37</v>
      </c>
      <c r="J95" s="69">
        <v>2</v>
      </c>
      <c r="K95" s="69" t="s">
        <v>37</v>
      </c>
      <c r="L95" s="89" t="s">
        <v>620</v>
      </c>
      <c r="M95" s="88" t="s">
        <v>627</v>
      </c>
      <c r="N95" s="88" t="s">
        <v>628</v>
      </c>
      <c r="O95" s="87" t="s">
        <v>710</v>
      </c>
      <c r="P95" s="1"/>
      <c r="Q95" s="97"/>
      <c r="R95" s="94">
        <v>42943.69976851852</v>
      </c>
    </row>
    <row r="96" spans="1:18" ht="43.5" customHeight="1">
      <c r="A96" s="187"/>
      <c r="B96" s="66" t="s">
        <v>581</v>
      </c>
      <c r="C96" s="67" t="s">
        <v>582</v>
      </c>
      <c r="D96" s="67" t="s">
        <v>583</v>
      </c>
      <c r="E96" s="67" t="s">
        <v>584</v>
      </c>
      <c r="F96" s="67" t="s">
        <v>585</v>
      </c>
      <c r="G96" s="67" t="s">
        <v>555</v>
      </c>
      <c r="H96" s="82" t="s">
        <v>586</v>
      </c>
      <c r="I96" s="67" t="s">
        <v>37</v>
      </c>
      <c r="J96" s="69">
        <v>3</v>
      </c>
      <c r="K96" s="69" t="s">
        <v>37</v>
      </c>
      <c r="L96" s="89" t="s">
        <v>620</v>
      </c>
      <c r="M96" s="89" t="s">
        <v>627</v>
      </c>
      <c r="N96" s="89" t="s">
        <v>587</v>
      </c>
      <c r="O96" s="87" t="s">
        <v>710</v>
      </c>
      <c r="P96" s="1"/>
      <c r="Q96" s="92"/>
      <c r="R96" s="91">
        <v>42943.69976851852</v>
      </c>
    </row>
    <row r="97" spans="1:18" ht="43.5" customHeight="1">
      <c r="A97" s="187"/>
      <c r="B97" s="66" t="s">
        <v>588</v>
      </c>
      <c r="C97" s="67" t="s">
        <v>589</v>
      </c>
      <c r="D97" s="67" t="s">
        <v>584</v>
      </c>
      <c r="E97" s="67" t="s">
        <v>590</v>
      </c>
      <c r="F97" s="67" t="s">
        <v>591</v>
      </c>
      <c r="G97" s="67" t="s">
        <v>555</v>
      </c>
      <c r="H97" s="67" t="s">
        <v>592</v>
      </c>
      <c r="I97" s="67" t="s">
        <v>37</v>
      </c>
      <c r="J97" s="69">
        <v>3</v>
      </c>
      <c r="K97" s="69" t="s">
        <v>37</v>
      </c>
      <c r="L97" s="89" t="s">
        <v>620</v>
      </c>
      <c r="M97" s="89" t="s">
        <v>627</v>
      </c>
      <c r="N97" s="89" t="s">
        <v>587</v>
      </c>
      <c r="O97" s="87" t="s">
        <v>710</v>
      </c>
      <c r="P97" s="1"/>
      <c r="Q97" s="92"/>
      <c r="R97" s="91">
        <v>42943.69976851852</v>
      </c>
    </row>
    <row r="98" spans="1:18" ht="43.5" customHeight="1">
      <c r="A98" s="187"/>
      <c r="B98" s="66" t="s">
        <v>593</v>
      </c>
      <c r="C98" s="67" t="s">
        <v>594</v>
      </c>
      <c r="D98" s="67" t="s">
        <v>584</v>
      </c>
      <c r="E98" s="67" t="s">
        <v>595</v>
      </c>
      <c r="F98" s="67" t="s">
        <v>591</v>
      </c>
      <c r="G98" s="67" t="s">
        <v>555</v>
      </c>
      <c r="H98" s="67" t="s">
        <v>591</v>
      </c>
      <c r="I98" s="67" t="s">
        <v>37</v>
      </c>
      <c r="J98" s="69">
        <v>4</v>
      </c>
      <c r="K98" s="69" t="s">
        <v>37</v>
      </c>
      <c r="L98" s="89" t="s">
        <v>620</v>
      </c>
      <c r="M98" s="89" t="s">
        <v>627</v>
      </c>
      <c r="N98" s="89" t="s">
        <v>587</v>
      </c>
      <c r="O98" s="87" t="s">
        <v>710</v>
      </c>
      <c r="P98" s="1"/>
      <c r="Q98" s="92"/>
      <c r="R98" s="91">
        <v>42943.69976851852</v>
      </c>
    </row>
    <row r="99" spans="1:18" ht="43.5" customHeight="1">
      <c r="A99" s="187"/>
      <c r="B99" s="66" t="s">
        <v>596</v>
      </c>
      <c r="C99" s="67" t="s">
        <v>597</v>
      </c>
      <c r="D99" s="67" t="s">
        <v>598</v>
      </c>
      <c r="E99" s="67" t="s">
        <v>599</v>
      </c>
      <c r="F99" s="67" t="s">
        <v>600</v>
      </c>
      <c r="G99" s="67" t="s">
        <v>601</v>
      </c>
      <c r="H99" s="67" t="s">
        <v>600</v>
      </c>
      <c r="I99" s="67"/>
      <c r="J99" s="69">
        <v>3</v>
      </c>
      <c r="K99" s="69" t="s">
        <v>37</v>
      </c>
      <c r="L99" s="89" t="s">
        <v>620</v>
      </c>
      <c r="M99" s="89" t="s">
        <v>627</v>
      </c>
      <c r="N99" s="89" t="s">
        <v>587</v>
      </c>
      <c r="O99" s="87" t="s">
        <v>710</v>
      </c>
      <c r="P99" s="1"/>
      <c r="Q99" s="92"/>
      <c r="R99" s="91">
        <v>42943.69976851852</v>
      </c>
    </row>
    <row r="100" spans="1:18" ht="43.5" customHeight="1">
      <c r="A100" s="187"/>
      <c r="B100" s="66" t="s">
        <v>602</v>
      </c>
      <c r="C100" s="67" t="s">
        <v>603</v>
      </c>
      <c r="D100" s="67" t="s">
        <v>604</v>
      </c>
      <c r="E100" s="67" t="s">
        <v>605</v>
      </c>
      <c r="F100" s="67" t="s">
        <v>312</v>
      </c>
      <c r="G100" s="67" t="s">
        <v>601</v>
      </c>
      <c r="H100" s="67" t="s">
        <v>606</v>
      </c>
      <c r="I100" s="67"/>
      <c r="J100" s="69">
        <v>3</v>
      </c>
      <c r="K100" s="69" t="s">
        <v>37</v>
      </c>
      <c r="L100" s="89" t="s">
        <v>620</v>
      </c>
      <c r="M100" s="89" t="s">
        <v>627</v>
      </c>
      <c r="N100" s="89" t="s">
        <v>587</v>
      </c>
      <c r="O100" s="87" t="s">
        <v>710</v>
      </c>
      <c r="P100" s="1"/>
      <c r="Q100" s="92"/>
      <c r="R100" s="91">
        <v>42943.69976851852</v>
      </c>
    </row>
    <row r="101" spans="1:18" ht="43.5" customHeight="1">
      <c r="A101" s="187"/>
      <c r="B101" s="66" t="s">
        <v>607</v>
      </c>
      <c r="C101" s="67" t="s">
        <v>608</v>
      </c>
      <c r="D101" s="67" t="s">
        <v>609</v>
      </c>
      <c r="E101" s="67" t="s">
        <v>610</v>
      </c>
      <c r="F101" s="67" t="s">
        <v>611</v>
      </c>
      <c r="G101" s="67" t="s">
        <v>612</v>
      </c>
      <c r="H101" s="67" t="s">
        <v>613</v>
      </c>
      <c r="I101" s="67"/>
      <c r="J101" s="69">
        <v>3</v>
      </c>
      <c r="K101" s="69" t="s">
        <v>37</v>
      </c>
      <c r="L101" s="88" t="s">
        <v>764</v>
      </c>
      <c r="M101" s="88" t="s">
        <v>629</v>
      </c>
      <c r="N101" s="88" t="s">
        <v>630</v>
      </c>
      <c r="O101" s="87" t="s">
        <v>710</v>
      </c>
      <c r="P101" s="1"/>
      <c r="Q101" s="92"/>
      <c r="R101" s="91">
        <v>42943.69976851852</v>
      </c>
    </row>
    <row r="102" spans="1:18" ht="43.5" customHeight="1">
      <c r="A102" s="187" t="s">
        <v>618</v>
      </c>
      <c r="B102" s="72" t="s">
        <v>422</v>
      </c>
      <c r="C102" s="71" t="s">
        <v>359</v>
      </c>
      <c r="D102" s="71" t="s">
        <v>423</v>
      </c>
      <c r="E102" s="71" t="s">
        <v>424</v>
      </c>
      <c r="F102" s="71" t="s">
        <v>425</v>
      </c>
      <c r="G102" s="71" t="s">
        <v>362</v>
      </c>
      <c r="H102" s="70" t="s">
        <v>426</v>
      </c>
      <c r="I102" s="68"/>
      <c r="J102" s="68">
        <v>1</v>
      </c>
      <c r="K102" s="68" t="s">
        <v>195</v>
      </c>
      <c r="L102" s="88" t="s">
        <v>764</v>
      </c>
      <c r="M102" s="88" t="s">
        <v>629</v>
      </c>
      <c r="N102" s="88" t="s">
        <v>630</v>
      </c>
      <c r="O102" s="87" t="s">
        <v>710</v>
      </c>
      <c r="P102" s="1"/>
      <c r="Q102" s="92"/>
      <c r="R102" s="91">
        <v>42943.69976851852</v>
      </c>
    </row>
    <row r="103" spans="1:18" ht="43.5" customHeight="1">
      <c r="A103" s="187"/>
      <c r="B103" s="72" t="s">
        <v>427</v>
      </c>
      <c r="C103" s="71" t="s">
        <v>428</v>
      </c>
      <c r="D103" s="71" t="s">
        <v>429</v>
      </c>
      <c r="E103" s="71" t="s">
        <v>430</v>
      </c>
      <c r="F103" s="71" t="s">
        <v>425</v>
      </c>
      <c r="G103" s="71" t="s">
        <v>362</v>
      </c>
      <c r="H103" s="70" t="s">
        <v>426</v>
      </c>
      <c r="I103" s="68"/>
      <c r="J103" s="68">
        <v>1</v>
      </c>
      <c r="K103" s="68" t="s">
        <v>195</v>
      </c>
      <c r="L103" s="88" t="s">
        <v>764</v>
      </c>
      <c r="M103" s="88" t="s">
        <v>629</v>
      </c>
      <c r="N103" s="88" t="s">
        <v>630</v>
      </c>
      <c r="O103" s="87" t="s">
        <v>710</v>
      </c>
      <c r="P103" s="1"/>
      <c r="Q103" s="92"/>
      <c r="R103" s="91">
        <v>42943.69976851852</v>
      </c>
    </row>
    <row r="104" spans="1:18" ht="43.5" customHeight="1">
      <c r="A104" s="187"/>
      <c r="B104" s="72" t="s">
        <v>431</v>
      </c>
      <c r="C104" s="71" t="s">
        <v>432</v>
      </c>
      <c r="D104" s="71" t="s">
        <v>433</v>
      </c>
      <c r="E104" s="71" t="s">
        <v>434</v>
      </c>
      <c r="F104" s="71" t="s">
        <v>425</v>
      </c>
      <c r="G104" s="71" t="s">
        <v>362</v>
      </c>
      <c r="H104" s="70" t="s">
        <v>426</v>
      </c>
      <c r="I104" s="68"/>
      <c r="J104" s="68">
        <v>1</v>
      </c>
      <c r="K104" s="68" t="s">
        <v>195</v>
      </c>
      <c r="L104" s="88" t="s">
        <v>764</v>
      </c>
      <c r="M104" s="88" t="s">
        <v>629</v>
      </c>
      <c r="N104" s="88" t="s">
        <v>630</v>
      </c>
      <c r="O104" s="87" t="s">
        <v>710</v>
      </c>
      <c r="P104" s="1"/>
      <c r="Q104" s="92"/>
      <c r="R104" s="91">
        <v>42943.69976851852</v>
      </c>
    </row>
    <row r="105" spans="1:18" ht="43.5" customHeight="1">
      <c r="A105" s="187" t="s">
        <v>619</v>
      </c>
      <c r="B105" s="76" t="s">
        <v>435</v>
      </c>
      <c r="C105" s="67" t="s">
        <v>436</v>
      </c>
      <c r="D105" s="67" t="s">
        <v>437</v>
      </c>
      <c r="E105" s="67" t="s">
        <v>145</v>
      </c>
      <c r="F105" s="67" t="s">
        <v>139</v>
      </c>
      <c r="G105" s="70" t="s">
        <v>133</v>
      </c>
      <c r="H105" s="67" t="s">
        <v>438</v>
      </c>
      <c r="I105" s="69"/>
      <c r="J105" s="69">
        <v>3</v>
      </c>
      <c r="K105" s="69" t="s">
        <v>195</v>
      </c>
      <c r="L105" s="88" t="s">
        <v>764</v>
      </c>
      <c r="M105" s="88" t="s">
        <v>629</v>
      </c>
      <c r="N105" s="88" t="s">
        <v>631</v>
      </c>
      <c r="O105" s="87" t="s">
        <v>710</v>
      </c>
      <c r="P105" s="1"/>
      <c r="Q105" s="92"/>
      <c r="R105" s="91">
        <v>42943.69976851852</v>
      </c>
    </row>
    <row r="106" spans="1:18" ht="43.5" customHeight="1">
      <c r="A106" s="187"/>
      <c r="B106" s="76" t="s">
        <v>439</v>
      </c>
      <c r="C106" s="73" t="s">
        <v>382</v>
      </c>
      <c r="D106" s="73" t="s">
        <v>383</v>
      </c>
      <c r="E106" s="73" t="s">
        <v>384</v>
      </c>
      <c r="F106" s="73" t="s">
        <v>385</v>
      </c>
      <c r="G106" s="73" t="s">
        <v>218</v>
      </c>
      <c r="H106" s="67" t="s">
        <v>386</v>
      </c>
      <c r="I106" s="69"/>
      <c r="J106" s="69">
        <v>4</v>
      </c>
      <c r="K106" s="69" t="s">
        <v>195</v>
      </c>
      <c r="L106" s="88" t="s">
        <v>764</v>
      </c>
      <c r="M106" s="88" t="s">
        <v>629</v>
      </c>
      <c r="N106" s="88" t="s">
        <v>631</v>
      </c>
      <c r="O106" s="87" t="s">
        <v>710</v>
      </c>
      <c r="P106" s="1"/>
      <c r="Q106" s="92"/>
      <c r="R106" s="91">
        <v>42943.69976851852</v>
      </c>
    </row>
    <row r="107" spans="1:18" ht="43.5" customHeight="1">
      <c r="A107" s="187"/>
      <c r="B107" s="76" t="s">
        <v>440</v>
      </c>
      <c r="C107" s="73" t="s">
        <v>396</v>
      </c>
      <c r="D107" s="73" t="s">
        <v>441</v>
      </c>
      <c r="E107" s="73" t="s">
        <v>398</v>
      </c>
      <c r="F107" s="73" t="s">
        <v>399</v>
      </c>
      <c r="G107" s="73" t="s">
        <v>400</v>
      </c>
      <c r="H107" s="67" t="s">
        <v>401</v>
      </c>
      <c r="I107" s="69"/>
      <c r="J107" s="69">
        <v>3</v>
      </c>
      <c r="K107" s="69" t="s">
        <v>195</v>
      </c>
      <c r="L107" s="88" t="s">
        <v>764</v>
      </c>
      <c r="M107" s="88" t="s">
        <v>629</v>
      </c>
      <c r="N107" s="88" t="s">
        <v>631</v>
      </c>
      <c r="O107" s="87" t="s">
        <v>710</v>
      </c>
      <c r="P107" s="1"/>
      <c r="Q107" s="92"/>
      <c r="R107" s="91">
        <v>42943.69976851852</v>
      </c>
    </row>
    <row r="108" spans="1:18" ht="43.5" customHeight="1">
      <c r="A108" s="187"/>
      <c r="B108" s="72" t="s">
        <v>442</v>
      </c>
      <c r="C108" s="70" t="s">
        <v>443</v>
      </c>
      <c r="D108" s="70" t="s">
        <v>312</v>
      </c>
      <c r="E108" s="70" t="s">
        <v>444</v>
      </c>
      <c r="F108" s="70" t="s">
        <v>445</v>
      </c>
      <c r="G108" s="70" t="s">
        <v>14</v>
      </c>
      <c r="H108" s="70" t="s">
        <v>446</v>
      </c>
      <c r="I108" s="68"/>
      <c r="J108" s="68">
        <v>1</v>
      </c>
      <c r="K108" s="68" t="s">
        <v>195</v>
      </c>
      <c r="L108" s="88" t="s">
        <v>764</v>
      </c>
      <c r="M108" s="88" t="s">
        <v>629</v>
      </c>
      <c r="N108" s="88" t="s">
        <v>630</v>
      </c>
      <c r="O108" s="87" t="s">
        <v>710</v>
      </c>
      <c r="P108" s="1"/>
      <c r="Q108" s="92"/>
      <c r="R108" s="91">
        <v>42943.69976851852</v>
      </c>
    </row>
    <row r="109" spans="1:18" ht="43.5" customHeight="1">
      <c r="A109" s="187"/>
      <c r="B109" s="72" t="s">
        <v>447</v>
      </c>
      <c r="C109" s="70" t="s">
        <v>448</v>
      </c>
      <c r="D109" s="70" t="s">
        <v>449</v>
      </c>
      <c r="E109" s="70" t="s">
        <v>450</v>
      </c>
      <c r="F109" s="70" t="s">
        <v>449</v>
      </c>
      <c r="G109" s="70" t="s">
        <v>451</v>
      </c>
      <c r="H109" s="70" t="s">
        <v>452</v>
      </c>
      <c r="I109" s="68"/>
      <c r="J109" s="68">
        <v>3</v>
      </c>
      <c r="K109" s="68" t="s">
        <v>195</v>
      </c>
      <c r="L109" s="88" t="s">
        <v>764</v>
      </c>
      <c r="M109" s="88" t="s">
        <v>629</v>
      </c>
      <c r="N109" s="88" t="s">
        <v>630</v>
      </c>
      <c r="O109" s="87" t="s">
        <v>710</v>
      </c>
      <c r="P109" s="1"/>
      <c r="Q109" s="92"/>
      <c r="R109" s="91">
        <v>42943.69976851852</v>
      </c>
    </row>
    <row r="110" spans="1:18" ht="43.5" customHeight="1">
      <c r="A110" s="187"/>
      <c r="B110" s="72" t="s">
        <v>453</v>
      </c>
      <c r="C110" s="70" t="s">
        <v>454</v>
      </c>
      <c r="D110" s="70" t="s">
        <v>455</v>
      </c>
      <c r="E110" s="70" t="s">
        <v>456</v>
      </c>
      <c r="F110" s="70" t="s">
        <v>457</v>
      </c>
      <c r="G110" s="70" t="s">
        <v>451</v>
      </c>
      <c r="H110" s="70" t="s">
        <v>458</v>
      </c>
      <c r="I110" s="68"/>
      <c r="J110" s="68">
        <v>4</v>
      </c>
      <c r="K110" s="68" t="s">
        <v>195</v>
      </c>
      <c r="L110" s="88" t="s">
        <v>764</v>
      </c>
      <c r="M110" s="88" t="s">
        <v>629</v>
      </c>
      <c r="N110" s="88" t="s">
        <v>630</v>
      </c>
      <c r="O110" s="87" t="s">
        <v>710</v>
      </c>
      <c r="P110" s="1"/>
      <c r="Q110" s="92"/>
      <c r="R110" s="91">
        <v>42943.69976851852</v>
      </c>
    </row>
    <row r="111" spans="1:18" ht="43.5" customHeight="1">
      <c r="A111" s="187"/>
      <c r="B111" s="72" t="s">
        <v>459</v>
      </c>
      <c r="C111" s="70" t="s">
        <v>460</v>
      </c>
      <c r="D111" s="70" t="s">
        <v>461</v>
      </c>
      <c r="E111" s="70" t="s">
        <v>462</v>
      </c>
      <c r="F111" s="70" t="s">
        <v>463</v>
      </c>
      <c r="G111" s="70" t="s">
        <v>174</v>
      </c>
      <c r="H111" s="70" t="s">
        <v>464</v>
      </c>
      <c r="I111" s="68"/>
      <c r="J111" s="68">
        <v>3</v>
      </c>
      <c r="K111" s="68" t="s">
        <v>195</v>
      </c>
      <c r="L111" s="88" t="s">
        <v>764</v>
      </c>
      <c r="M111" s="88" t="s">
        <v>629</v>
      </c>
      <c r="N111" s="88" t="s">
        <v>630</v>
      </c>
      <c r="O111" s="87" t="s">
        <v>710</v>
      </c>
      <c r="P111" s="1"/>
      <c r="Q111" s="92"/>
      <c r="R111" s="91">
        <v>42943.69976851852</v>
      </c>
    </row>
    <row r="112" spans="1:18" ht="43.5" customHeight="1">
      <c r="A112" s="187"/>
      <c r="B112" s="83" t="s">
        <v>465</v>
      </c>
      <c r="C112" s="84" t="s">
        <v>466</v>
      </c>
      <c r="D112" s="84" t="s">
        <v>467</v>
      </c>
      <c r="E112" s="85" t="s">
        <v>468</v>
      </c>
      <c r="F112" s="84" t="s">
        <v>469</v>
      </c>
      <c r="G112" s="84" t="s">
        <v>362</v>
      </c>
      <c r="H112" s="84" t="s">
        <v>470</v>
      </c>
      <c r="I112" s="86"/>
      <c r="J112" s="86">
        <v>4</v>
      </c>
      <c r="K112" s="86" t="s">
        <v>195</v>
      </c>
      <c r="L112" s="90" t="s">
        <v>764</v>
      </c>
      <c r="M112" s="90" t="s">
        <v>629</v>
      </c>
      <c r="N112" s="90" t="s">
        <v>630</v>
      </c>
      <c r="O112" s="87" t="s">
        <v>776</v>
      </c>
      <c r="P112" s="1"/>
      <c r="Q112" s="98"/>
      <c r="R112" s="95">
        <v>42943.69976851852</v>
      </c>
    </row>
  </sheetData>
  <mergeCells count="7">
    <mergeCell ref="A105:A112"/>
    <mergeCell ref="A3:A38"/>
    <mergeCell ref="A39:A40"/>
    <mergeCell ref="A41:A62"/>
    <mergeCell ref="A63:A68"/>
    <mergeCell ref="A69:A101"/>
    <mergeCell ref="A102:A104"/>
  </mergeCells>
  <conditionalFormatting sqref="O3:O112">
    <cfRule type="cellIs" dxfId="183" priority="1" operator="equal">
      <formula>"A"</formula>
    </cfRule>
    <cfRule type="cellIs" dxfId="182" priority="2" operator="equal">
      <formula>"G"</formula>
    </cfRule>
    <cfRule type="cellIs" dxfId="181" priority="3" operator="equal">
      <formula>"R"</formula>
    </cfRule>
  </conditionalFormatting>
  <dataValidations count="1">
    <dataValidation type="list" allowBlank="1" showInputMessage="1" showErrorMessage="1" sqref="O3:O112">
      <formula1>"R,A,G"</formula1>
    </dataValidation>
  </dataValidations>
  <pageMargins left="0.25" right="0.25" top="0.75" bottom="0.75" header="0.3" footer="0.3"/>
  <pageSetup paperSize="8" scale="69" fitToHeight="0" orientation="landscape" r:id="rId1"/>
  <headerFooter>
    <oddHeader>&amp;C&amp;"-,Bold"&amp;12&amp;F</oddHeader>
    <oddFooter>Page &amp;P of &amp;N</oddFooter>
  </headerFooter>
  <rowBreaks count="2" manualBreakCount="2">
    <brk id="33" max="13" man="1"/>
    <brk id="45"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110"/>
  <sheetViews>
    <sheetView showGridLines="0" tabSelected="1" zoomScale="90" zoomScaleNormal="90" workbookViewId="0">
      <pane xSplit="2" ySplit="2" topLeftCell="M44" activePane="bottomRight" state="frozen"/>
      <selection activeCell="B1" sqref="B1"/>
      <selection pane="topRight" activeCell="C1" sqref="C1"/>
      <selection pane="bottomLeft" activeCell="B3" sqref="B3"/>
      <selection pane="bottomRight" activeCell="R44" sqref="R44"/>
    </sheetView>
  </sheetViews>
  <sheetFormatPr defaultColWidth="9.109375" defaultRowHeight="13.8"/>
  <cols>
    <col min="1" max="1" width="12.33203125" style="149" hidden="1" customWidth="1"/>
    <col min="2" max="2" width="16.33203125" style="150" customWidth="1"/>
    <col min="3" max="3" width="25.44140625" style="151" customWidth="1"/>
    <col min="4" max="4" width="33.44140625" style="151" customWidth="1"/>
    <col min="5" max="5" width="14.44140625" style="150" customWidth="1"/>
    <col min="6" max="6" width="38.88671875" style="150" customWidth="1"/>
    <col min="7" max="7" width="17.6640625" style="150" customWidth="1"/>
    <col min="8" max="8" width="25.5546875" style="151" hidden="1" customWidth="1"/>
    <col min="9" max="9" width="12.5546875" style="150" customWidth="1"/>
    <col min="10" max="10" width="17.109375" style="151" customWidth="1"/>
    <col min="11" max="11" width="15.88671875" style="151" customWidth="1"/>
    <col min="12" max="12" width="15.44140625" style="150" customWidth="1"/>
    <col min="13" max="13" width="18" style="150" customWidth="1"/>
    <col min="14" max="14" width="18" style="150" hidden="1" customWidth="1"/>
    <col min="15" max="15" width="16.88671875" style="150" hidden="1" customWidth="1"/>
    <col min="16" max="16" width="13.33203125" style="150" customWidth="1"/>
    <col min="17" max="17" width="13.5546875" style="110" customWidth="1"/>
    <col min="18" max="19" width="29.109375" style="110" customWidth="1"/>
    <col min="20" max="20" width="34.44140625" style="110" customWidth="1"/>
    <col min="21" max="23" width="26" style="110" hidden="1" customWidth="1"/>
    <col min="24" max="24" width="18.5546875" style="110" hidden="1" customWidth="1"/>
    <col min="25" max="26" width="9.109375" style="110" hidden="1" customWidth="1"/>
    <col min="27" max="27" width="7.44140625" style="110" hidden="1" customWidth="1"/>
    <col min="28" max="16384" width="9.109375" style="110"/>
  </cols>
  <sheetData>
    <row r="1" spans="1:27" ht="23.25" customHeight="1">
      <c r="A1" s="103"/>
      <c r="B1" s="104"/>
      <c r="C1" s="105" t="s">
        <v>1081</v>
      </c>
      <c r="D1" s="106"/>
      <c r="E1" s="107"/>
      <c r="F1" s="107"/>
      <c r="G1" s="107"/>
      <c r="H1" s="106"/>
      <c r="I1" s="106"/>
      <c r="J1" s="106"/>
      <c r="K1" s="106"/>
      <c r="L1" s="107"/>
      <c r="M1" s="104"/>
      <c r="N1" s="104"/>
      <c r="O1" s="104"/>
      <c r="P1" s="104"/>
      <c r="Q1" s="108"/>
      <c r="R1" s="108"/>
      <c r="S1" s="108"/>
      <c r="T1" s="109"/>
      <c r="U1" s="108"/>
      <c r="V1" s="108"/>
      <c r="W1" s="108"/>
      <c r="X1" s="108"/>
    </row>
    <row r="2" spans="1:27" s="118" customFormat="1" ht="46.8">
      <c r="A2" s="111" t="s">
        <v>478</v>
      </c>
      <c r="B2" s="112" t="s">
        <v>0</v>
      </c>
      <c r="C2" s="113" t="s">
        <v>795</v>
      </c>
      <c r="D2" s="113" t="s">
        <v>796</v>
      </c>
      <c r="E2" s="113" t="s">
        <v>960</v>
      </c>
      <c r="F2" s="113" t="s">
        <v>961</v>
      </c>
      <c r="G2" s="113" t="s">
        <v>962</v>
      </c>
      <c r="H2" s="113" t="s">
        <v>7</v>
      </c>
      <c r="I2" s="113" t="s">
        <v>994</v>
      </c>
      <c r="J2" s="113" t="s">
        <v>625</v>
      </c>
      <c r="K2" s="113" t="s">
        <v>995</v>
      </c>
      <c r="L2" s="113" t="s">
        <v>996</v>
      </c>
      <c r="M2" s="113" t="s">
        <v>997</v>
      </c>
      <c r="N2" s="113" t="s">
        <v>1024</v>
      </c>
      <c r="O2" s="113" t="s">
        <v>1025</v>
      </c>
      <c r="P2" s="114" t="s">
        <v>792</v>
      </c>
      <c r="Q2" s="113" t="s">
        <v>709</v>
      </c>
      <c r="R2" s="113" t="s">
        <v>774</v>
      </c>
      <c r="S2" s="115" t="s">
        <v>773</v>
      </c>
      <c r="T2" s="115" t="s">
        <v>1072</v>
      </c>
      <c r="U2" s="116" t="s">
        <v>789</v>
      </c>
      <c r="V2" s="116" t="s">
        <v>790</v>
      </c>
      <c r="W2" s="116" t="s">
        <v>791</v>
      </c>
      <c r="X2" s="116" t="s">
        <v>768</v>
      </c>
      <c r="Y2" s="117" t="s">
        <v>1057</v>
      </c>
      <c r="Z2" s="117" t="s">
        <v>1058</v>
      </c>
      <c r="AA2" s="117" t="s">
        <v>1059</v>
      </c>
    </row>
    <row r="3" spans="1:27" ht="96.6">
      <c r="A3" s="119" t="s">
        <v>616</v>
      </c>
      <c r="B3" s="120" t="s">
        <v>9</v>
      </c>
      <c r="C3" s="158" t="s">
        <v>797</v>
      </c>
      <c r="D3" s="158" t="s">
        <v>798</v>
      </c>
      <c r="E3" s="157" t="s">
        <v>963</v>
      </c>
      <c r="F3" s="157" t="s">
        <v>964</v>
      </c>
      <c r="G3" s="157" t="s">
        <v>965</v>
      </c>
      <c r="H3" s="158" t="s">
        <v>16</v>
      </c>
      <c r="I3" s="157">
        <v>1</v>
      </c>
      <c r="J3" s="152" t="s">
        <v>998</v>
      </c>
      <c r="K3" s="152" t="s">
        <v>1049</v>
      </c>
      <c r="L3" s="157" t="s">
        <v>629</v>
      </c>
      <c r="M3" s="157" t="s">
        <v>631</v>
      </c>
      <c r="N3" s="158" t="s">
        <v>1026</v>
      </c>
      <c r="O3" s="158" t="s">
        <v>1027</v>
      </c>
      <c r="P3" s="154">
        <v>43525</v>
      </c>
      <c r="Q3" s="156" t="s">
        <v>793</v>
      </c>
      <c r="R3" s="173" t="s">
        <v>1040</v>
      </c>
      <c r="S3" s="173"/>
      <c r="T3" s="159"/>
      <c r="U3" s="121"/>
      <c r="V3" s="121"/>
      <c r="W3" s="121"/>
      <c r="X3" s="121"/>
      <c r="Y3" s="122"/>
      <c r="Z3" s="123"/>
      <c r="AA3" s="123"/>
    </row>
    <row r="4" spans="1:27" ht="110.4">
      <c r="A4" s="119" t="s">
        <v>616</v>
      </c>
      <c r="B4" s="120" t="s">
        <v>17</v>
      </c>
      <c r="C4" s="158" t="s">
        <v>799</v>
      </c>
      <c r="D4" s="158" t="s">
        <v>798</v>
      </c>
      <c r="E4" s="152" t="s">
        <v>963</v>
      </c>
      <c r="F4" s="152" t="s">
        <v>964</v>
      </c>
      <c r="G4" s="152" t="s">
        <v>966</v>
      </c>
      <c r="H4" s="161" t="s">
        <v>23</v>
      </c>
      <c r="I4" s="152">
        <v>1</v>
      </c>
      <c r="J4" s="152" t="s">
        <v>998</v>
      </c>
      <c r="K4" s="152" t="s">
        <v>1049</v>
      </c>
      <c r="L4" s="157" t="s">
        <v>629</v>
      </c>
      <c r="M4" s="157" t="s">
        <v>631</v>
      </c>
      <c r="N4" s="158" t="s">
        <v>1026</v>
      </c>
      <c r="O4" s="158" t="s">
        <v>1027</v>
      </c>
      <c r="P4" s="154">
        <v>43525</v>
      </c>
      <c r="Q4" s="156" t="s">
        <v>793</v>
      </c>
      <c r="R4" s="173" t="s">
        <v>1040</v>
      </c>
      <c r="S4" s="173"/>
      <c r="T4" s="159"/>
      <c r="U4" s="121"/>
      <c r="V4" s="121"/>
      <c r="W4" s="121"/>
      <c r="X4" s="121"/>
      <c r="Y4" s="121"/>
      <c r="Z4" s="124"/>
      <c r="AA4" s="124"/>
    </row>
    <row r="5" spans="1:27" ht="82.8">
      <c r="A5" s="125" t="s">
        <v>616</v>
      </c>
      <c r="B5" s="126" t="s">
        <v>24</v>
      </c>
      <c r="C5" s="153" t="s">
        <v>800</v>
      </c>
      <c r="D5" s="153" t="s">
        <v>801</v>
      </c>
      <c r="E5" s="152" t="s">
        <v>963</v>
      </c>
      <c r="F5" s="152" t="s">
        <v>964</v>
      </c>
      <c r="G5" s="152" t="s">
        <v>965</v>
      </c>
      <c r="H5" s="161" t="s">
        <v>30</v>
      </c>
      <c r="I5" s="152">
        <v>1</v>
      </c>
      <c r="J5" s="152" t="s">
        <v>998</v>
      </c>
      <c r="K5" s="152" t="s">
        <v>1049</v>
      </c>
      <c r="L5" s="157" t="s">
        <v>629</v>
      </c>
      <c r="M5" s="157" t="s">
        <v>631</v>
      </c>
      <c r="N5" s="158"/>
      <c r="O5" s="158" t="s">
        <v>1028</v>
      </c>
      <c r="P5" s="154">
        <v>43525</v>
      </c>
      <c r="Q5" s="156" t="s">
        <v>793</v>
      </c>
      <c r="R5" s="173" t="s">
        <v>1040</v>
      </c>
      <c r="S5" s="173"/>
      <c r="T5" s="159"/>
      <c r="U5" s="121"/>
      <c r="V5" s="121"/>
      <c r="W5" s="121"/>
      <c r="X5" s="121"/>
      <c r="Y5" s="121"/>
      <c r="Z5" s="124"/>
      <c r="AA5" s="124"/>
    </row>
    <row r="6" spans="1:27" ht="151.80000000000001">
      <c r="A6" s="119" t="s">
        <v>616</v>
      </c>
      <c r="B6" s="120" t="s">
        <v>31</v>
      </c>
      <c r="C6" s="158" t="s">
        <v>802</v>
      </c>
      <c r="D6" s="158" t="s">
        <v>803</v>
      </c>
      <c r="E6" s="157" t="s">
        <v>963</v>
      </c>
      <c r="F6" s="157" t="s">
        <v>964</v>
      </c>
      <c r="G6" s="157" t="s">
        <v>965</v>
      </c>
      <c r="H6" s="163" t="s">
        <v>36</v>
      </c>
      <c r="I6" s="157">
        <v>1</v>
      </c>
      <c r="J6" s="152" t="s">
        <v>998</v>
      </c>
      <c r="K6" s="152" t="s">
        <v>1049</v>
      </c>
      <c r="L6" s="157" t="s">
        <v>629</v>
      </c>
      <c r="M6" s="157" t="s">
        <v>631</v>
      </c>
      <c r="N6" s="158"/>
      <c r="O6" s="158"/>
      <c r="P6" s="154">
        <v>43525</v>
      </c>
      <c r="Q6" s="156" t="s">
        <v>793</v>
      </c>
      <c r="R6" s="173" t="s">
        <v>1040</v>
      </c>
      <c r="S6" s="173"/>
      <c r="T6" s="159"/>
      <c r="U6" s="121"/>
      <c r="V6" s="121"/>
      <c r="W6" s="121"/>
      <c r="X6" s="121"/>
      <c r="Y6" s="121"/>
      <c r="Z6" s="124"/>
      <c r="AA6" s="124"/>
    </row>
    <row r="7" spans="1:27" ht="96.6">
      <c r="A7" s="119" t="s">
        <v>616</v>
      </c>
      <c r="B7" s="120" t="s">
        <v>38</v>
      </c>
      <c r="C7" s="158" t="s">
        <v>804</v>
      </c>
      <c r="D7" s="158" t="s">
        <v>805</v>
      </c>
      <c r="E7" s="157" t="s">
        <v>963</v>
      </c>
      <c r="F7" s="157" t="s">
        <v>964</v>
      </c>
      <c r="G7" s="157" t="s">
        <v>965</v>
      </c>
      <c r="H7" s="163" t="s">
        <v>1022</v>
      </c>
      <c r="I7" s="157">
        <v>1</v>
      </c>
      <c r="J7" s="152" t="s">
        <v>998</v>
      </c>
      <c r="K7" s="152" t="s">
        <v>1049</v>
      </c>
      <c r="L7" s="157" t="s">
        <v>629</v>
      </c>
      <c r="M7" s="157" t="s">
        <v>631</v>
      </c>
      <c r="N7" s="158"/>
      <c r="O7" s="158"/>
      <c r="P7" s="154">
        <v>43525</v>
      </c>
      <c r="Q7" s="156" t="s">
        <v>793</v>
      </c>
      <c r="R7" s="173" t="s">
        <v>1040</v>
      </c>
      <c r="S7" s="173"/>
      <c r="T7" s="159"/>
      <c r="U7" s="121"/>
      <c r="V7" s="121"/>
      <c r="W7" s="121"/>
      <c r="X7" s="121"/>
      <c r="Y7" s="121"/>
      <c r="Z7" s="124"/>
      <c r="AA7" s="124"/>
    </row>
    <row r="8" spans="1:27" ht="124.2">
      <c r="A8" s="119" t="s">
        <v>616</v>
      </c>
      <c r="B8" s="120" t="s">
        <v>44</v>
      </c>
      <c r="C8" s="158" t="s">
        <v>806</v>
      </c>
      <c r="D8" s="158" t="s">
        <v>807</v>
      </c>
      <c r="E8" s="157" t="s">
        <v>963</v>
      </c>
      <c r="F8" s="157" t="s">
        <v>964</v>
      </c>
      <c r="G8" s="157" t="s">
        <v>965</v>
      </c>
      <c r="H8" s="163" t="s">
        <v>50</v>
      </c>
      <c r="I8" s="157">
        <v>1</v>
      </c>
      <c r="J8" s="152" t="s">
        <v>998</v>
      </c>
      <c r="K8" s="152" t="s">
        <v>1049</v>
      </c>
      <c r="L8" s="157" t="s">
        <v>629</v>
      </c>
      <c r="M8" s="157" t="s">
        <v>630</v>
      </c>
      <c r="N8" s="158"/>
      <c r="O8" s="158"/>
      <c r="P8" s="154">
        <v>43525</v>
      </c>
      <c r="Q8" s="156" t="s">
        <v>793</v>
      </c>
      <c r="R8" s="173" t="s">
        <v>1040</v>
      </c>
      <c r="S8" s="173"/>
      <c r="T8" s="159"/>
      <c r="U8" s="121"/>
      <c r="V8" s="121"/>
      <c r="W8" s="121"/>
      <c r="X8" s="121"/>
      <c r="Y8" s="121"/>
      <c r="Z8" s="124"/>
      <c r="AA8" s="124"/>
    </row>
    <row r="9" spans="1:27" ht="69">
      <c r="A9" s="119" t="s">
        <v>616</v>
      </c>
      <c r="B9" s="120" t="s">
        <v>51</v>
      </c>
      <c r="C9" s="158" t="s">
        <v>808</v>
      </c>
      <c r="D9" s="158" t="s">
        <v>809</v>
      </c>
      <c r="E9" s="157" t="s">
        <v>963</v>
      </c>
      <c r="F9" s="157" t="s">
        <v>964</v>
      </c>
      <c r="G9" s="157" t="s">
        <v>965</v>
      </c>
      <c r="H9" s="163" t="s">
        <v>56</v>
      </c>
      <c r="I9" s="157">
        <v>1</v>
      </c>
      <c r="J9" s="152" t="s">
        <v>998</v>
      </c>
      <c r="K9" s="152" t="s">
        <v>1049</v>
      </c>
      <c r="L9" s="157" t="s">
        <v>629</v>
      </c>
      <c r="M9" s="157" t="s">
        <v>631</v>
      </c>
      <c r="N9" s="158"/>
      <c r="O9" s="158"/>
      <c r="P9" s="154">
        <v>43525</v>
      </c>
      <c r="Q9" s="156" t="s">
        <v>793</v>
      </c>
      <c r="R9" s="174"/>
      <c r="S9" s="175"/>
      <c r="T9" s="172"/>
      <c r="U9" s="121"/>
      <c r="V9" s="121"/>
      <c r="W9" s="121"/>
      <c r="X9" s="121"/>
      <c r="Y9" s="121"/>
      <c r="Z9" s="124"/>
      <c r="AA9" s="124"/>
    </row>
    <row r="10" spans="1:27" ht="124.2">
      <c r="A10" s="119" t="s">
        <v>616</v>
      </c>
      <c r="B10" s="120" t="s">
        <v>57</v>
      </c>
      <c r="C10" s="158" t="s">
        <v>810</v>
      </c>
      <c r="D10" s="158" t="s">
        <v>809</v>
      </c>
      <c r="E10" s="157" t="s">
        <v>963</v>
      </c>
      <c r="F10" s="157" t="s">
        <v>964</v>
      </c>
      <c r="G10" s="157" t="s">
        <v>965</v>
      </c>
      <c r="H10" s="163" t="s">
        <v>61</v>
      </c>
      <c r="I10" s="157">
        <v>1</v>
      </c>
      <c r="J10" s="152" t="s">
        <v>998</v>
      </c>
      <c r="K10" s="152" t="s">
        <v>1049</v>
      </c>
      <c r="L10" s="157" t="s">
        <v>629</v>
      </c>
      <c r="M10" s="157" t="s">
        <v>631</v>
      </c>
      <c r="N10" s="158"/>
      <c r="O10" s="158"/>
      <c r="P10" s="154">
        <v>43525</v>
      </c>
      <c r="Q10" s="156" t="s">
        <v>793</v>
      </c>
      <c r="R10" s="176"/>
      <c r="S10" s="173"/>
      <c r="T10" s="159"/>
      <c r="U10" s="121"/>
      <c r="V10" s="121"/>
      <c r="W10" s="121"/>
      <c r="X10" s="121"/>
      <c r="Y10" s="121"/>
      <c r="Z10" s="124"/>
      <c r="AA10" s="124"/>
    </row>
    <row r="11" spans="1:27" ht="151.80000000000001">
      <c r="A11" s="119" t="s">
        <v>616</v>
      </c>
      <c r="B11" s="120" t="s">
        <v>62</v>
      </c>
      <c r="C11" s="158" t="s">
        <v>811</v>
      </c>
      <c r="D11" s="158" t="s">
        <v>809</v>
      </c>
      <c r="E11" s="157" t="s">
        <v>963</v>
      </c>
      <c r="F11" s="157" t="s">
        <v>964</v>
      </c>
      <c r="G11" s="157" t="s">
        <v>965</v>
      </c>
      <c r="H11" s="163" t="s">
        <v>999</v>
      </c>
      <c r="I11" s="157">
        <v>1</v>
      </c>
      <c r="J11" s="152" t="s">
        <v>998</v>
      </c>
      <c r="K11" s="152" t="s">
        <v>1049</v>
      </c>
      <c r="L11" s="157" t="s">
        <v>629</v>
      </c>
      <c r="M11" s="157" t="s">
        <v>631</v>
      </c>
      <c r="N11" s="158"/>
      <c r="O11" s="158"/>
      <c r="P11" s="154">
        <v>43525</v>
      </c>
      <c r="Q11" s="156" t="s">
        <v>793</v>
      </c>
      <c r="R11" s="176"/>
      <c r="S11" s="173"/>
      <c r="T11" s="159"/>
      <c r="U11" s="121"/>
      <c r="V11" s="121"/>
      <c r="W11" s="121"/>
      <c r="X11" s="121"/>
      <c r="Y11" s="121"/>
      <c r="Z11" s="124"/>
      <c r="AA11" s="124"/>
    </row>
    <row r="12" spans="1:27" ht="55.2">
      <c r="A12" s="119" t="s">
        <v>616</v>
      </c>
      <c r="B12" s="120" t="s">
        <v>68</v>
      </c>
      <c r="C12" s="158" t="s">
        <v>812</v>
      </c>
      <c r="D12" s="158" t="s">
        <v>809</v>
      </c>
      <c r="E12" s="157" t="s">
        <v>963</v>
      </c>
      <c r="F12" s="157" t="s">
        <v>964</v>
      </c>
      <c r="G12" s="157" t="s">
        <v>965</v>
      </c>
      <c r="H12" s="163" t="s">
        <v>72</v>
      </c>
      <c r="I12" s="157">
        <v>1</v>
      </c>
      <c r="J12" s="152" t="s">
        <v>998</v>
      </c>
      <c r="K12" s="152" t="s">
        <v>1049</v>
      </c>
      <c r="L12" s="157" t="s">
        <v>629</v>
      </c>
      <c r="M12" s="157" t="s">
        <v>631</v>
      </c>
      <c r="N12" s="158"/>
      <c r="O12" s="158"/>
      <c r="P12" s="154">
        <v>43525</v>
      </c>
      <c r="Q12" s="156" t="s">
        <v>793</v>
      </c>
      <c r="R12" s="177"/>
      <c r="S12" s="173"/>
      <c r="T12" s="159"/>
      <c r="U12" s="121"/>
      <c r="V12" s="121"/>
      <c r="W12" s="121"/>
      <c r="X12" s="121"/>
      <c r="Y12" s="121"/>
      <c r="Z12" s="124"/>
      <c r="AA12" s="124"/>
    </row>
    <row r="13" spans="1:27" ht="96.6">
      <c r="A13" s="119" t="s">
        <v>616</v>
      </c>
      <c r="B13" s="120" t="s">
        <v>73</v>
      </c>
      <c r="C13" s="158" t="s">
        <v>813</v>
      </c>
      <c r="D13" s="158" t="s">
        <v>1048</v>
      </c>
      <c r="E13" s="157" t="s">
        <v>963</v>
      </c>
      <c r="F13" s="157" t="s">
        <v>964</v>
      </c>
      <c r="G13" s="157" t="s">
        <v>965</v>
      </c>
      <c r="H13" s="163" t="s">
        <v>79</v>
      </c>
      <c r="I13" s="157">
        <v>1</v>
      </c>
      <c r="J13" s="152" t="s">
        <v>998</v>
      </c>
      <c r="K13" s="152" t="s">
        <v>1049</v>
      </c>
      <c r="L13" s="157" t="s">
        <v>629</v>
      </c>
      <c r="M13" s="157" t="s">
        <v>631</v>
      </c>
      <c r="N13" s="158"/>
      <c r="O13" s="158"/>
      <c r="P13" s="154">
        <v>43525</v>
      </c>
      <c r="Q13" s="156" t="s">
        <v>793</v>
      </c>
      <c r="R13" s="177"/>
      <c r="S13" s="173"/>
      <c r="T13" s="159"/>
      <c r="U13" s="121"/>
      <c r="V13" s="121"/>
      <c r="W13" s="121"/>
      <c r="X13" s="121"/>
      <c r="Y13" s="121"/>
      <c r="Z13" s="124"/>
      <c r="AA13" s="124"/>
    </row>
    <row r="14" spans="1:27" ht="193.2">
      <c r="A14" s="119" t="s">
        <v>616</v>
      </c>
      <c r="B14" s="120" t="s">
        <v>80</v>
      </c>
      <c r="C14" s="158" t="s">
        <v>814</v>
      </c>
      <c r="D14" s="158" t="s">
        <v>1048</v>
      </c>
      <c r="E14" s="157" t="s">
        <v>963</v>
      </c>
      <c r="F14" s="157" t="s">
        <v>964</v>
      </c>
      <c r="G14" s="157" t="s">
        <v>965</v>
      </c>
      <c r="H14" s="163" t="s">
        <v>85</v>
      </c>
      <c r="I14" s="157">
        <v>1</v>
      </c>
      <c r="J14" s="152" t="s">
        <v>998</v>
      </c>
      <c r="K14" s="152" t="s">
        <v>1049</v>
      </c>
      <c r="L14" s="157" t="s">
        <v>629</v>
      </c>
      <c r="M14" s="157" t="s">
        <v>631</v>
      </c>
      <c r="N14" s="158"/>
      <c r="O14" s="158"/>
      <c r="P14" s="154">
        <v>43525</v>
      </c>
      <c r="Q14" s="156" t="s">
        <v>793</v>
      </c>
      <c r="R14" s="177"/>
      <c r="S14" s="173"/>
      <c r="T14" s="159"/>
      <c r="U14" s="121"/>
      <c r="V14" s="121"/>
      <c r="W14" s="121"/>
      <c r="X14" s="121"/>
      <c r="Y14" s="121"/>
      <c r="Z14" s="124"/>
      <c r="AA14" s="124"/>
    </row>
    <row r="15" spans="1:27" ht="82.8">
      <c r="A15" s="119" t="s">
        <v>616</v>
      </c>
      <c r="B15" s="120" t="s">
        <v>86</v>
      </c>
      <c r="C15" s="158" t="s">
        <v>815</v>
      </c>
      <c r="D15" s="158" t="s">
        <v>1048</v>
      </c>
      <c r="E15" s="157" t="s">
        <v>963</v>
      </c>
      <c r="F15" s="157" t="s">
        <v>964</v>
      </c>
      <c r="G15" s="157" t="s">
        <v>965</v>
      </c>
      <c r="H15" s="163" t="s">
        <v>90</v>
      </c>
      <c r="I15" s="157">
        <v>1</v>
      </c>
      <c r="J15" s="152" t="s">
        <v>998</v>
      </c>
      <c r="K15" s="152" t="s">
        <v>1049</v>
      </c>
      <c r="L15" s="157" t="s">
        <v>629</v>
      </c>
      <c r="M15" s="157" t="s">
        <v>631</v>
      </c>
      <c r="N15" s="158"/>
      <c r="O15" s="158"/>
      <c r="P15" s="154">
        <v>43525</v>
      </c>
      <c r="Q15" s="156" t="s">
        <v>793</v>
      </c>
      <c r="R15" s="178"/>
      <c r="S15" s="173"/>
      <c r="T15" s="159"/>
      <c r="U15" s="121"/>
      <c r="V15" s="121"/>
      <c r="W15" s="121"/>
      <c r="X15" s="121"/>
      <c r="Y15" s="121"/>
      <c r="Z15" s="124"/>
      <c r="AA15" s="124"/>
    </row>
    <row r="16" spans="1:27" ht="124.2">
      <c r="A16" s="119" t="s">
        <v>616</v>
      </c>
      <c r="B16" s="120" t="s">
        <v>91</v>
      </c>
      <c r="C16" s="158" t="s">
        <v>816</v>
      </c>
      <c r="D16" s="158" t="s">
        <v>809</v>
      </c>
      <c r="E16" s="157" t="s">
        <v>967</v>
      </c>
      <c r="F16" s="157" t="s">
        <v>964</v>
      </c>
      <c r="G16" s="157" t="s">
        <v>965</v>
      </c>
      <c r="H16" s="163" t="s">
        <v>97</v>
      </c>
      <c r="I16" s="157">
        <v>1</v>
      </c>
      <c r="J16" s="152" t="s">
        <v>998</v>
      </c>
      <c r="K16" s="152" t="s">
        <v>1049</v>
      </c>
      <c r="L16" s="157" t="s">
        <v>629</v>
      </c>
      <c r="M16" s="157" t="s">
        <v>631</v>
      </c>
      <c r="N16" s="158"/>
      <c r="O16" s="158"/>
      <c r="P16" s="154">
        <v>43525</v>
      </c>
      <c r="Q16" s="156" t="s">
        <v>793</v>
      </c>
      <c r="R16" s="178"/>
      <c r="S16" s="173"/>
      <c r="T16" s="159"/>
      <c r="U16" s="121"/>
      <c r="V16" s="121"/>
      <c r="W16" s="121"/>
      <c r="X16" s="121"/>
      <c r="Y16" s="121"/>
      <c r="Z16" s="124"/>
      <c r="AA16" s="124"/>
    </row>
    <row r="17" spans="1:27" ht="110.4">
      <c r="A17" s="119" t="s">
        <v>616</v>
      </c>
      <c r="B17" s="120" t="s">
        <v>98</v>
      </c>
      <c r="C17" s="158" t="s">
        <v>817</v>
      </c>
      <c r="D17" s="158" t="s">
        <v>818</v>
      </c>
      <c r="E17" s="157" t="s">
        <v>963</v>
      </c>
      <c r="F17" s="157" t="s">
        <v>964</v>
      </c>
      <c r="G17" s="157" t="s">
        <v>965</v>
      </c>
      <c r="H17" s="163" t="s">
        <v>102</v>
      </c>
      <c r="I17" s="157">
        <v>1</v>
      </c>
      <c r="J17" s="152" t="s">
        <v>998</v>
      </c>
      <c r="K17" s="152" t="s">
        <v>1049</v>
      </c>
      <c r="L17" s="157" t="s">
        <v>629</v>
      </c>
      <c r="M17" s="157" t="s">
        <v>631</v>
      </c>
      <c r="N17" s="158"/>
      <c r="O17" s="158"/>
      <c r="P17" s="154">
        <v>43525</v>
      </c>
      <c r="Q17" s="156" t="s">
        <v>793</v>
      </c>
      <c r="R17" s="178"/>
      <c r="S17" s="173"/>
      <c r="T17" s="159"/>
      <c r="U17" s="121"/>
      <c r="V17" s="121"/>
      <c r="W17" s="121"/>
      <c r="X17" s="121"/>
      <c r="Y17" s="121"/>
      <c r="Z17" s="124"/>
      <c r="AA17" s="124"/>
    </row>
    <row r="18" spans="1:27" ht="69">
      <c r="A18" s="119" t="s">
        <v>616</v>
      </c>
      <c r="B18" s="120" t="s">
        <v>103</v>
      </c>
      <c r="C18" s="158" t="s">
        <v>819</v>
      </c>
      <c r="D18" s="158" t="s">
        <v>820</v>
      </c>
      <c r="E18" s="157" t="s">
        <v>967</v>
      </c>
      <c r="F18" s="157" t="s">
        <v>964</v>
      </c>
      <c r="G18" s="157" t="s">
        <v>965</v>
      </c>
      <c r="H18" s="163" t="s">
        <v>108</v>
      </c>
      <c r="I18" s="157">
        <v>1</v>
      </c>
      <c r="J18" s="152" t="s">
        <v>998</v>
      </c>
      <c r="K18" s="152" t="s">
        <v>1049</v>
      </c>
      <c r="L18" s="157" t="s">
        <v>629</v>
      </c>
      <c r="M18" s="157" t="s">
        <v>631</v>
      </c>
      <c r="N18" s="158"/>
      <c r="O18" s="158"/>
      <c r="P18" s="154">
        <v>43525</v>
      </c>
      <c r="Q18" s="156" t="s">
        <v>793</v>
      </c>
      <c r="R18" s="177"/>
      <c r="S18" s="173"/>
      <c r="T18" s="159"/>
      <c r="U18" s="121"/>
      <c r="V18" s="121"/>
      <c r="W18" s="121"/>
      <c r="X18" s="121"/>
      <c r="Y18" s="121"/>
      <c r="Z18" s="124"/>
      <c r="AA18" s="124"/>
    </row>
    <row r="19" spans="1:27" ht="151.80000000000001">
      <c r="A19" s="119" t="s">
        <v>616</v>
      </c>
      <c r="B19" s="120" t="s">
        <v>109</v>
      </c>
      <c r="C19" s="158" t="s">
        <v>821</v>
      </c>
      <c r="D19" s="158" t="s">
        <v>822</v>
      </c>
      <c r="E19" s="157" t="s">
        <v>967</v>
      </c>
      <c r="F19" s="157" t="s">
        <v>968</v>
      </c>
      <c r="G19" s="157" t="s">
        <v>969</v>
      </c>
      <c r="H19" s="163" t="s">
        <v>1000</v>
      </c>
      <c r="I19" s="157">
        <v>1</v>
      </c>
      <c r="J19" s="152" t="s">
        <v>998</v>
      </c>
      <c r="K19" s="152" t="s">
        <v>1049</v>
      </c>
      <c r="L19" s="157" t="s">
        <v>629</v>
      </c>
      <c r="M19" s="157" t="s">
        <v>631</v>
      </c>
      <c r="N19" s="158"/>
      <c r="O19" s="158"/>
      <c r="P19" s="154">
        <v>43525</v>
      </c>
      <c r="Q19" s="156" t="s">
        <v>793</v>
      </c>
      <c r="R19" s="173"/>
      <c r="S19" s="173"/>
      <c r="T19" s="159"/>
      <c r="U19" s="121"/>
      <c r="V19" s="121"/>
      <c r="W19" s="121"/>
      <c r="X19" s="121"/>
      <c r="Y19" s="121"/>
      <c r="Z19" s="124"/>
      <c r="AA19" s="124"/>
    </row>
    <row r="20" spans="1:27" ht="124.2">
      <c r="A20" s="119" t="s">
        <v>616</v>
      </c>
      <c r="B20" s="120" t="s">
        <v>117</v>
      </c>
      <c r="C20" s="158" t="s">
        <v>823</v>
      </c>
      <c r="D20" s="158" t="s">
        <v>824</v>
      </c>
      <c r="E20" s="157" t="s">
        <v>963</v>
      </c>
      <c r="F20" s="157" t="s">
        <v>964</v>
      </c>
      <c r="G20" s="157" t="s">
        <v>965</v>
      </c>
      <c r="H20" s="163" t="s">
        <v>122</v>
      </c>
      <c r="I20" s="157">
        <v>1</v>
      </c>
      <c r="J20" s="152" t="s">
        <v>998</v>
      </c>
      <c r="K20" s="152" t="s">
        <v>1049</v>
      </c>
      <c r="L20" s="157" t="s">
        <v>629</v>
      </c>
      <c r="M20" s="157" t="s">
        <v>631</v>
      </c>
      <c r="N20" s="158"/>
      <c r="O20" s="158"/>
      <c r="P20" s="154">
        <v>43525</v>
      </c>
      <c r="Q20" s="156" t="s">
        <v>793</v>
      </c>
      <c r="R20" s="173"/>
      <c r="S20" s="173"/>
      <c r="T20" s="159"/>
      <c r="U20" s="121"/>
      <c r="V20" s="121"/>
      <c r="W20" s="121"/>
      <c r="X20" s="121"/>
      <c r="Y20" s="121"/>
      <c r="Z20" s="124"/>
      <c r="AA20" s="124"/>
    </row>
    <row r="21" spans="1:27" ht="124.2">
      <c r="A21" s="119" t="s">
        <v>616</v>
      </c>
      <c r="B21" s="120" t="s">
        <v>123</v>
      </c>
      <c r="C21" s="158" t="s">
        <v>825</v>
      </c>
      <c r="D21" s="158" t="s">
        <v>824</v>
      </c>
      <c r="E21" s="157" t="s">
        <v>963</v>
      </c>
      <c r="F21" s="157" t="s">
        <v>964</v>
      </c>
      <c r="G21" s="157" t="s">
        <v>965</v>
      </c>
      <c r="H21" s="163" t="s">
        <v>127</v>
      </c>
      <c r="I21" s="157">
        <v>1</v>
      </c>
      <c r="J21" s="157" t="s">
        <v>998</v>
      </c>
      <c r="K21" s="152" t="s">
        <v>1049</v>
      </c>
      <c r="L21" s="157" t="s">
        <v>629</v>
      </c>
      <c r="M21" s="157" t="s">
        <v>631</v>
      </c>
      <c r="N21" s="158"/>
      <c r="O21" s="158"/>
      <c r="P21" s="154">
        <v>43525</v>
      </c>
      <c r="Q21" s="156" t="s">
        <v>793</v>
      </c>
      <c r="R21" s="173"/>
      <c r="S21" s="173"/>
      <c r="T21" s="159"/>
      <c r="U21" s="121"/>
      <c r="V21" s="121"/>
      <c r="W21" s="121"/>
      <c r="X21" s="121"/>
      <c r="Y21" s="121"/>
      <c r="Z21" s="124"/>
      <c r="AA21" s="124"/>
    </row>
    <row r="22" spans="1:27" ht="138">
      <c r="A22" s="119" t="s">
        <v>616</v>
      </c>
      <c r="B22" s="120" t="s">
        <v>826</v>
      </c>
      <c r="C22" s="158" t="s">
        <v>827</v>
      </c>
      <c r="D22" s="158" t="s">
        <v>809</v>
      </c>
      <c r="E22" s="157" t="s">
        <v>967</v>
      </c>
      <c r="F22" s="157" t="s">
        <v>968</v>
      </c>
      <c r="G22" s="157" t="s">
        <v>114</v>
      </c>
      <c r="H22" s="153" t="s">
        <v>1001</v>
      </c>
      <c r="I22" s="152">
        <v>1</v>
      </c>
      <c r="J22" s="152" t="s">
        <v>998</v>
      </c>
      <c r="K22" s="152" t="s">
        <v>1049</v>
      </c>
      <c r="L22" s="157" t="s">
        <v>629</v>
      </c>
      <c r="M22" s="157" t="s">
        <v>631</v>
      </c>
      <c r="N22" s="158"/>
      <c r="O22" s="158"/>
      <c r="P22" s="154">
        <v>43525</v>
      </c>
      <c r="Q22" s="156" t="s">
        <v>793</v>
      </c>
      <c r="R22" s="173"/>
      <c r="S22" s="173"/>
      <c r="T22" s="159"/>
      <c r="U22" s="121"/>
      <c r="V22" s="121"/>
      <c r="W22" s="121"/>
      <c r="X22" s="121"/>
      <c r="Y22" s="121"/>
      <c r="Z22" s="124"/>
      <c r="AA22" s="124"/>
    </row>
    <row r="23" spans="1:27" ht="138">
      <c r="A23" s="119" t="s">
        <v>616</v>
      </c>
      <c r="B23" s="120" t="s">
        <v>828</v>
      </c>
      <c r="C23" s="158" t="s">
        <v>829</v>
      </c>
      <c r="D23" s="158" t="s">
        <v>830</v>
      </c>
      <c r="E23" s="157" t="s">
        <v>967</v>
      </c>
      <c r="F23" s="157" t="s">
        <v>968</v>
      </c>
      <c r="G23" s="157" t="s">
        <v>114</v>
      </c>
      <c r="H23" s="158" t="s">
        <v>1002</v>
      </c>
      <c r="I23" s="157">
        <v>1</v>
      </c>
      <c r="J23" s="157" t="s">
        <v>998</v>
      </c>
      <c r="K23" s="157" t="s">
        <v>1049</v>
      </c>
      <c r="L23" s="157" t="s">
        <v>629</v>
      </c>
      <c r="M23" s="157" t="s">
        <v>631</v>
      </c>
      <c r="N23" s="158"/>
      <c r="O23" s="158"/>
      <c r="P23" s="154">
        <v>43525</v>
      </c>
      <c r="Q23" s="156" t="s">
        <v>793</v>
      </c>
      <c r="R23" s="173"/>
      <c r="S23" s="173"/>
      <c r="T23" s="159"/>
      <c r="U23" s="121"/>
      <c r="V23" s="121"/>
      <c r="W23" s="121"/>
      <c r="X23" s="121"/>
      <c r="Y23" s="121"/>
      <c r="Z23" s="124"/>
      <c r="AA23" s="124"/>
    </row>
    <row r="24" spans="1:27" ht="409.6">
      <c r="A24" s="119" t="s">
        <v>616</v>
      </c>
      <c r="B24" s="120" t="s">
        <v>128</v>
      </c>
      <c r="C24" s="158" t="s">
        <v>831</v>
      </c>
      <c r="D24" s="158" t="s">
        <v>832</v>
      </c>
      <c r="E24" s="157" t="s">
        <v>703</v>
      </c>
      <c r="F24" s="157" t="s">
        <v>970</v>
      </c>
      <c r="G24" s="157" t="s">
        <v>703</v>
      </c>
      <c r="H24" s="158" t="s">
        <v>134</v>
      </c>
      <c r="I24" s="157">
        <v>2</v>
      </c>
      <c r="J24" s="157" t="s">
        <v>998</v>
      </c>
      <c r="K24" s="157" t="s">
        <v>1049</v>
      </c>
      <c r="L24" s="157" t="s">
        <v>629</v>
      </c>
      <c r="M24" s="157" t="s">
        <v>631</v>
      </c>
      <c r="N24" s="158"/>
      <c r="O24" s="158"/>
      <c r="P24" s="154">
        <v>43525</v>
      </c>
      <c r="Q24" s="156" t="s">
        <v>793</v>
      </c>
      <c r="R24" s="173" t="s">
        <v>1041</v>
      </c>
      <c r="S24" s="173"/>
      <c r="T24" s="159"/>
      <c r="U24" s="121"/>
      <c r="V24" s="121"/>
      <c r="W24" s="121"/>
      <c r="X24" s="121"/>
      <c r="Y24" s="121"/>
      <c r="Z24" s="124"/>
      <c r="AA24" s="124"/>
    </row>
    <row r="25" spans="1:27" ht="234.6">
      <c r="A25" s="119" t="s">
        <v>616</v>
      </c>
      <c r="B25" s="120" t="s">
        <v>135</v>
      </c>
      <c r="C25" s="158" t="s">
        <v>833</v>
      </c>
      <c r="D25" s="158" t="s">
        <v>834</v>
      </c>
      <c r="E25" s="157" t="s">
        <v>703</v>
      </c>
      <c r="F25" s="157" t="s">
        <v>971</v>
      </c>
      <c r="G25" s="157" t="s">
        <v>703</v>
      </c>
      <c r="H25" s="158" t="s">
        <v>141</v>
      </c>
      <c r="I25" s="157">
        <v>4</v>
      </c>
      <c r="J25" s="157" t="s">
        <v>998</v>
      </c>
      <c r="K25" s="157" t="s">
        <v>1049</v>
      </c>
      <c r="L25" s="157" t="s">
        <v>629</v>
      </c>
      <c r="M25" s="157" t="s">
        <v>631</v>
      </c>
      <c r="N25" s="158"/>
      <c r="O25" s="158"/>
      <c r="P25" s="154">
        <v>43525</v>
      </c>
      <c r="Q25" s="156" t="s">
        <v>793</v>
      </c>
      <c r="R25" s="173" t="s">
        <v>1041</v>
      </c>
      <c r="S25" s="173"/>
      <c r="T25" s="159"/>
      <c r="U25" s="121"/>
      <c r="V25" s="121"/>
      <c r="W25" s="121"/>
      <c r="X25" s="121"/>
      <c r="Y25" s="121"/>
      <c r="Z25" s="124"/>
      <c r="AA25" s="124"/>
    </row>
    <row r="26" spans="1:27" ht="289.8">
      <c r="A26" s="127" t="s">
        <v>616</v>
      </c>
      <c r="B26" s="126" t="s">
        <v>142</v>
      </c>
      <c r="C26" s="153" t="s">
        <v>835</v>
      </c>
      <c r="D26" s="153" t="s">
        <v>836</v>
      </c>
      <c r="E26" s="152" t="s">
        <v>703</v>
      </c>
      <c r="F26" s="152" t="s">
        <v>972</v>
      </c>
      <c r="G26" s="152" t="s">
        <v>703</v>
      </c>
      <c r="H26" s="171" t="s">
        <v>141</v>
      </c>
      <c r="I26" s="152">
        <v>3</v>
      </c>
      <c r="J26" s="157" t="s">
        <v>998</v>
      </c>
      <c r="K26" s="157" t="s">
        <v>1049</v>
      </c>
      <c r="L26" s="152" t="s">
        <v>629</v>
      </c>
      <c r="M26" s="157" t="s">
        <v>631</v>
      </c>
      <c r="N26" s="158"/>
      <c r="O26" s="158"/>
      <c r="P26" s="154">
        <v>43525</v>
      </c>
      <c r="Q26" s="156" t="s">
        <v>793</v>
      </c>
      <c r="R26" s="173" t="s">
        <v>1041</v>
      </c>
      <c r="S26" s="173"/>
      <c r="T26" s="159"/>
      <c r="U26" s="121"/>
      <c r="V26" s="121"/>
      <c r="W26" s="121"/>
      <c r="X26" s="121"/>
      <c r="Y26" s="121"/>
      <c r="Z26" s="124"/>
      <c r="AA26" s="124"/>
    </row>
    <row r="27" spans="1:27" ht="96.6">
      <c r="A27" s="128" t="s">
        <v>616</v>
      </c>
      <c r="B27" s="120" t="s">
        <v>147</v>
      </c>
      <c r="C27" s="153" t="s">
        <v>837</v>
      </c>
      <c r="D27" s="153" t="s">
        <v>838</v>
      </c>
      <c r="E27" s="152" t="s">
        <v>963</v>
      </c>
      <c r="F27" s="152"/>
      <c r="G27" s="152" t="s">
        <v>965</v>
      </c>
      <c r="H27" s="153" t="s">
        <v>152</v>
      </c>
      <c r="I27" s="152">
        <v>2</v>
      </c>
      <c r="J27" s="152" t="s">
        <v>998</v>
      </c>
      <c r="K27" s="157" t="s">
        <v>1049</v>
      </c>
      <c r="L27" s="157" t="s">
        <v>629</v>
      </c>
      <c r="M27" s="157" t="s">
        <v>631</v>
      </c>
      <c r="N27" s="158"/>
      <c r="O27" s="158"/>
      <c r="P27" s="154">
        <v>43525</v>
      </c>
      <c r="Q27" s="156" t="s">
        <v>793</v>
      </c>
      <c r="R27" s="173"/>
      <c r="S27" s="173"/>
      <c r="T27" s="159"/>
      <c r="U27" s="121"/>
      <c r="V27" s="121"/>
      <c r="W27" s="121"/>
      <c r="X27" s="121"/>
      <c r="Y27" s="121"/>
      <c r="Z27" s="124"/>
      <c r="AA27" s="124"/>
    </row>
    <row r="28" spans="1:27" ht="138">
      <c r="A28" s="128" t="s">
        <v>616</v>
      </c>
      <c r="B28" s="120" t="s">
        <v>160</v>
      </c>
      <c r="C28" s="153" t="s">
        <v>839</v>
      </c>
      <c r="D28" s="153" t="s">
        <v>838</v>
      </c>
      <c r="E28" s="152" t="s">
        <v>963</v>
      </c>
      <c r="F28" s="152"/>
      <c r="G28" s="152" t="s">
        <v>965</v>
      </c>
      <c r="H28" s="153" t="s">
        <v>166</v>
      </c>
      <c r="I28" s="152">
        <v>2</v>
      </c>
      <c r="J28" s="152" t="s">
        <v>998</v>
      </c>
      <c r="K28" s="157" t="s">
        <v>1049</v>
      </c>
      <c r="L28" s="157" t="s">
        <v>629</v>
      </c>
      <c r="M28" s="157" t="s">
        <v>631</v>
      </c>
      <c r="N28" s="158"/>
      <c r="O28" s="158"/>
      <c r="P28" s="154">
        <v>43525</v>
      </c>
      <c r="Q28" s="156" t="s">
        <v>793</v>
      </c>
      <c r="R28" s="173"/>
      <c r="S28" s="173"/>
      <c r="T28" s="159"/>
      <c r="U28" s="121"/>
      <c r="V28" s="121"/>
      <c r="W28" s="121"/>
      <c r="X28" s="121"/>
      <c r="Y28" s="121"/>
      <c r="Z28" s="124"/>
      <c r="AA28" s="124"/>
    </row>
    <row r="29" spans="1:27" ht="138">
      <c r="A29" s="128" t="s">
        <v>616</v>
      </c>
      <c r="B29" s="120" t="s">
        <v>167</v>
      </c>
      <c r="C29" s="153" t="s">
        <v>840</v>
      </c>
      <c r="D29" s="153" t="s">
        <v>838</v>
      </c>
      <c r="E29" s="152" t="s">
        <v>963</v>
      </c>
      <c r="F29" s="152"/>
      <c r="G29" s="152" t="s">
        <v>965</v>
      </c>
      <c r="H29" s="153" t="s">
        <v>166</v>
      </c>
      <c r="I29" s="152">
        <v>2</v>
      </c>
      <c r="J29" s="152" t="s">
        <v>998</v>
      </c>
      <c r="K29" s="152" t="s">
        <v>1049</v>
      </c>
      <c r="L29" s="157" t="s">
        <v>629</v>
      </c>
      <c r="M29" s="157" t="s">
        <v>631</v>
      </c>
      <c r="N29" s="158"/>
      <c r="O29" s="158"/>
      <c r="P29" s="154">
        <v>43525</v>
      </c>
      <c r="Q29" s="156" t="s">
        <v>793</v>
      </c>
      <c r="R29" s="173"/>
      <c r="S29" s="173"/>
      <c r="T29" s="159"/>
      <c r="U29" s="121"/>
      <c r="V29" s="121"/>
      <c r="W29" s="121"/>
      <c r="X29" s="121"/>
      <c r="Y29" s="121"/>
      <c r="Z29" s="124"/>
      <c r="AA29" s="124"/>
    </row>
    <row r="30" spans="1:27" ht="69">
      <c r="A30" s="128" t="s">
        <v>616</v>
      </c>
      <c r="B30" s="120" t="s">
        <v>169</v>
      </c>
      <c r="C30" s="153" t="s">
        <v>841</v>
      </c>
      <c r="D30" s="153" t="s">
        <v>842</v>
      </c>
      <c r="E30" s="152" t="s">
        <v>963</v>
      </c>
      <c r="F30" s="152" t="s">
        <v>973</v>
      </c>
      <c r="G30" s="152" t="s">
        <v>965</v>
      </c>
      <c r="H30" s="153" t="s">
        <v>1003</v>
      </c>
      <c r="I30" s="152">
        <v>2</v>
      </c>
      <c r="J30" s="152" t="s">
        <v>998</v>
      </c>
      <c r="K30" s="152" t="s">
        <v>1049</v>
      </c>
      <c r="L30" s="157" t="s">
        <v>629</v>
      </c>
      <c r="M30" s="157" t="s">
        <v>630</v>
      </c>
      <c r="N30" s="158"/>
      <c r="O30" s="158"/>
      <c r="P30" s="154">
        <v>43525</v>
      </c>
      <c r="Q30" s="156" t="s">
        <v>793</v>
      </c>
      <c r="R30" s="173"/>
      <c r="S30" s="173"/>
      <c r="T30" s="159"/>
      <c r="U30" s="121"/>
      <c r="V30" s="121"/>
      <c r="W30" s="121"/>
      <c r="X30" s="121"/>
      <c r="Y30" s="121"/>
      <c r="Z30" s="124"/>
      <c r="AA30" s="124"/>
    </row>
    <row r="31" spans="1:27" ht="69">
      <c r="A31" s="128" t="s">
        <v>616</v>
      </c>
      <c r="B31" s="120" t="s">
        <v>176</v>
      </c>
      <c r="C31" s="153" t="s">
        <v>843</v>
      </c>
      <c r="D31" s="153" t="s">
        <v>844</v>
      </c>
      <c r="E31" s="152" t="s">
        <v>963</v>
      </c>
      <c r="F31" s="152" t="s">
        <v>973</v>
      </c>
      <c r="G31" s="152" t="s">
        <v>965</v>
      </c>
      <c r="H31" s="153" t="s">
        <v>1004</v>
      </c>
      <c r="I31" s="152">
        <v>2</v>
      </c>
      <c r="J31" s="152" t="s">
        <v>998</v>
      </c>
      <c r="K31" s="152" t="s">
        <v>1049</v>
      </c>
      <c r="L31" s="157" t="s">
        <v>629</v>
      </c>
      <c r="M31" s="157" t="s">
        <v>630</v>
      </c>
      <c r="N31" s="158"/>
      <c r="O31" s="158"/>
      <c r="P31" s="154">
        <v>43525</v>
      </c>
      <c r="Q31" s="156" t="s">
        <v>793</v>
      </c>
      <c r="R31" s="173"/>
      <c r="S31" s="173"/>
      <c r="T31" s="159"/>
      <c r="U31" s="121"/>
      <c r="V31" s="121"/>
      <c r="W31" s="121"/>
      <c r="X31" s="121"/>
      <c r="Y31" s="121"/>
      <c r="Z31" s="124"/>
      <c r="AA31" s="124"/>
    </row>
    <row r="32" spans="1:27" ht="69">
      <c r="A32" s="119" t="s">
        <v>616</v>
      </c>
      <c r="B32" s="120" t="s">
        <v>180</v>
      </c>
      <c r="C32" s="158" t="s">
        <v>845</v>
      </c>
      <c r="D32" s="158" t="s">
        <v>844</v>
      </c>
      <c r="E32" s="157" t="s">
        <v>963</v>
      </c>
      <c r="F32" s="157" t="s">
        <v>973</v>
      </c>
      <c r="G32" s="157" t="s">
        <v>965</v>
      </c>
      <c r="H32" s="158" t="s">
        <v>1005</v>
      </c>
      <c r="I32" s="157">
        <v>2</v>
      </c>
      <c r="J32" s="157" t="s">
        <v>998</v>
      </c>
      <c r="K32" s="157" t="s">
        <v>1049</v>
      </c>
      <c r="L32" s="157" t="s">
        <v>629</v>
      </c>
      <c r="M32" s="157" t="s">
        <v>630</v>
      </c>
      <c r="N32" s="158"/>
      <c r="O32" s="158"/>
      <c r="P32" s="154">
        <v>43525</v>
      </c>
      <c r="Q32" s="156" t="s">
        <v>793</v>
      </c>
      <c r="R32" s="173"/>
      <c r="S32" s="173"/>
      <c r="T32" s="170"/>
      <c r="U32" s="121"/>
      <c r="V32" s="121"/>
      <c r="W32" s="121"/>
      <c r="X32" s="121"/>
      <c r="Y32" s="121"/>
      <c r="Z32" s="124"/>
      <c r="AA32" s="124"/>
    </row>
    <row r="33" spans="1:27" ht="151.80000000000001">
      <c r="A33" s="125" t="s">
        <v>616</v>
      </c>
      <c r="B33" s="126" t="s">
        <v>183</v>
      </c>
      <c r="C33" s="153" t="s">
        <v>846</v>
      </c>
      <c r="D33" s="153" t="s">
        <v>847</v>
      </c>
      <c r="E33" s="152" t="s">
        <v>963</v>
      </c>
      <c r="F33" s="152"/>
      <c r="G33" s="152" t="s">
        <v>965</v>
      </c>
      <c r="H33" s="153" t="s">
        <v>1006</v>
      </c>
      <c r="I33" s="152">
        <v>2</v>
      </c>
      <c r="J33" s="152" t="s">
        <v>998</v>
      </c>
      <c r="K33" s="152" t="s">
        <v>1049</v>
      </c>
      <c r="L33" s="157" t="s">
        <v>629</v>
      </c>
      <c r="M33" s="157" t="s">
        <v>631</v>
      </c>
      <c r="N33" s="158"/>
      <c r="O33" s="158"/>
      <c r="P33" s="154">
        <v>43525</v>
      </c>
      <c r="Q33" s="156" t="s">
        <v>793</v>
      </c>
      <c r="R33" s="173"/>
      <c r="S33" s="173"/>
      <c r="T33" s="159"/>
      <c r="U33" s="121"/>
      <c r="V33" s="121"/>
      <c r="W33" s="121"/>
      <c r="X33" s="121"/>
      <c r="Y33" s="121"/>
      <c r="Z33" s="124"/>
      <c r="AA33" s="124"/>
    </row>
    <row r="34" spans="1:27" ht="69">
      <c r="A34" s="125" t="s">
        <v>616</v>
      </c>
      <c r="B34" s="126" t="s">
        <v>189</v>
      </c>
      <c r="C34" s="153" t="s">
        <v>848</v>
      </c>
      <c r="D34" s="153" t="s">
        <v>849</v>
      </c>
      <c r="E34" s="152" t="s">
        <v>963</v>
      </c>
      <c r="F34" s="152"/>
      <c r="G34" s="152" t="s">
        <v>965</v>
      </c>
      <c r="H34" s="153" t="s">
        <v>194</v>
      </c>
      <c r="I34" s="152">
        <v>2</v>
      </c>
      <c r="J34" s="152" t="s">
        <v>998</v>
      </c>
      <c r="K34" s="152" t="s">
        <v>1049</v>
      </c>
      <c r="L34" s="157" t="s">
        <v>629</v>
      </c>
      <c r="M34" s="157" t="s">
        <v>630</v>
      </c>
      <c r="N34" s="158"/>
      <c r="O34" s="158"/>
      <c r="P34" s="154">
        <v>43525</v>
      </c>
      <c r="Q34" s="156" t="s">
        <v>793</v>
      </c>
      <c r="R34" s="173"/>
      <c r="S34" s="173"/>
      <c r="T34" s="159"/>
      <c r="U34" s="121"/>
      <c r="V34" s="121"/>
      <c r="W34" s="121"/>
      <c r="X34" s="121"/>
      <c r="Y34" s="121"/>
      <c r="Z34" s="124"/>
      <c r="AA34" s="124"/>
    </row>
    <row r="35" spans="1:27" ht="55.2">
      <c r="A35" s="125" t="s">
        <v>616</v>
      </c>
      <c r="B35" s="126" t="s">
        <v>196</v>
      </c>
      <c r="C35" s="153" t="s">
        <v>850</v>
      </c>
      <c r="D35" s="153" t="s">
        <v>851</v>
      </c>
      <c r="E35" s="152" t="s">
        <v>963</v>
      </c>
      <c r="F35" s="152"/>
      <c r="G35" s="152" t="s">
        <v>965</v>
      </c>
      <c r="H35" s="153" t="s">
        <v>201</v>
      </c>
      <c r="I35" s="152">
        <v>2</v>
      </c>
      <c r="J35" s="152" t="s">
        <v>998</v>
      </c>
      <c r="K35" s="152" t="s">
        <v>1049</v>
      </c>
      <c r="L35" s="157" t="s">
        <v>629</v>
      </c>
      <c r="M35" s="157" t="s">
        <v>630</v>
      </c>
      <c r="N35" s="158"/>
      <c r="O35" s="158"/>
      <c r="P35" s="154">
        <v>43525</v>
      </c>
      <c r="Q35" s="156" t="s">
        <v>793</v>
      </c>
      <c r="R35" s="173"/>
      <c r="S35" s="173"/>
      <c r="T35" s="159"/>
      <c r="U35" s="121"/>
      <c r="V35" s="121"/>
      <c r="W35" s="121"/>
      <c r="X35" s="121"/>
      <c r="Y35" s="121"/>
      <c r="Z35" s="124"/>
      <c r="AA35" s="124"/>
    </row>
    <row r="36" spans="1:27" ht="82.8">
      <c r="A36" s="125" t="s">
        <v>616</v>
      </c>
      <c r="B36" s="126" t="s">
        <v>202</v>
      </c>
      <c r="C36" s="153" t="s">
        <v>852</v>
      </c>
      <c r="D36" s="153" t="s">
        <v>853</v>
      </c>
      <c r="E36" s="152" t="s">
        <v>963</v>
      </c>
      <c r="F36" s="152"/>
      <c r="G36" s="152" t="s">
        <v>965</v>
      </c>
      <c r="H36" s="153" t="s">
        <v>1023</v>
      </c>
      <c r="I36" s="152">
        <v>2</v>
      </c>
      <c r="J36" s="152" t="s">
        <v>998</v>
      </c>
      <c r="K36" s="152" t="s">
        <v>1049</v>
      </c>
      <c r="L36" s="157" t="s">
        <v>629</v>
      </c>
      <c r="M36" s="157" t="s">
        <v>630</v>
      </c>
      <c r="N36" s="158"/>
      <c r="O36" s="158"/>
      <c r="P36" s="154">
        <v>43525</v>
      </c>
      <c r="Q36" s="156" t="s">
        <v>793</v>
      </c>
      <c r="R36" s="173"/>
      <c r="S36" s="173"/>
      <c r="T36" s="159"/>
      <c r="U36" s="121"/>
      <c r="V36" s="121"/>
      <c r="W36" s="121"/>
      <c r="X36" s="121"/>
      <c r="Y36" s="121"/>
      <c r="Z36" s="124"/>
      <c r="AA36" s="124"/>
    </row>
    <row r="37" spans="1:27" ht="96.6">
      <c r="A37" s="128" t="s">
        <v>616</v>
      </c>
      <c r="B37" s="120" t="s">
        <v>207</v>
      </c>
      <c r="C37" s="158" t="s">
        <v>854</v>
      </c>
      <c r="D37" s="158" t="s">
        <v>855</v>
      </c>
      <c r="E37" s="157" t="s">
        <v>974</v>
      </c>
      <c r="F37" s="157"/>
      <c r="G37" s="157" t="s">
        <v>965</v>
      </c>
      <c r="H37" s="163" t="s">
        <v>212</v>
      </c>
      <c r="I37" s="152">
        <v>2</v>
      </c>
      <c r="J37" s="157" t="s">
        <v>1007</v>
      </c>
      <c r="K37" s="157" t="s">
        <v>1049</v>
      </c>
      <c r="L37" s="157" t="s">
        <v>629</v>
      </c>
      <c r="M37" s="157" t="s">
        <v>630</v>
      </c>
      <c r="N37" s="158"/>
      <c r="O37" s="158"/>
      <c r="P37" s="154">
        <v>43525</v>
      </c>
      <c r="Q37" s="156" t="s">
        <v>793</v>
      </c>
      <c r="R37" s="173" t="s">
        <v>1041</v>
      </c>
      <c r="S37" s="173"/>
      <c r="T37" s="159"/>
      <c r="U37" s="121"/>
      <c r="V37" s="121"/>
      <c r="W37" s="121"/>
      <c r="X37" s="121"/>
      <c r="Y37" s="121"/>
      <c r="Z37" s="124"/>
      <c r="AA37" s="124"/>
    </row>
    <row r="38" spans="1:27" ht="82.8">
      <c r="A38" s="119" t="s">
        <v>616</v>
      </c>
      <c r="B38" s="120" t="s">
        <v>213</v>
      </c>
      <c r="C38" s="158" t="s">
        <v>856</v>
      </c>
      <c r="D38" s="158" t="s">
        <v>857</v>
      </c>
      <c r="E38" s="157" t="s">
        <v>703</v>
      </c>
      <c r="F38" s="157" t="s">
        <v>975</v>
      </c>
      <c r="G38" s="157" t="s">
        <v>976</v>
      </c>
      <c r="H38" s="158" t="s">
        <v>220</v>
      </c>
      <c r="I38" s="152">
        <v>3</v>
      </c>
      <c r="J38" s="157" t="s">
        <v>998</v>
      </c>
      <c r="K38" s="157" t="s">
        <v>1049</v>
      </c>
      <c r="L38" s="157" t="s">
        <v>629</v>
      </c>
      <c r="M38" s="157" t="s">
        <v>631</v>
      </c>
      <c r="N38" s="158"/>
      <c r="O38" s="158"/>
      <c r="P38" s="154">
        <v>43525</v>
      </c>
      <c r="Q38" s="156" t="s">
        <v>793</v>
      </c>
      <c r="R38" s="173" t="s">
        <v>1041</v>
      </c>
      <c r="S38" s="173"/>
      <c r="T38" s="159"/>
      <c r="U38" s="121"/>
      <c r="V38" s="121"/>
      <c r="W38" s="121"/>
      <c r="X38" s="121"/>
      <c r="Y38" s="121"/>
      <c r="Z38" s="124"/>
      <c r="AA38" s="124"/>
    </row>
    <row r="39" spans="1:27" ht="82.8">
      <c r="A39" s="119" t="s">
        <v>616</v>
      </c>
      <c r="B39" s="120" t="s">
        <v>221</v>
      </c>
      <c r="C39" s="163" t="s">
        <v>858</v>
      </c>
      <c r="D39" s="163" t="s">
        <v>859</v>
      </c>
      <c r="E39" s="157"/>
      <c r="F39" s="157"/>
      <c r="G39" s="157" t="s">
        <v>977</v>
      </c>
      <c r="H39" s="158" t="s">
        <v>228</v>
      </c>
      <c r="I39" s="157">
        <v>3</v>
      </c>
      <c r="J39" s="157" t="s">
        <v>1008</v>
      </c>
      <c r="K39" s="157" t="s">
        <v>1068</v>
      </c>
      <c r="L39" s="157" t="s">
        <v>646</v>
      </c>
      <c r="M39" s="157" t="s">
        <v>1069</v>
      </c>
      <c r="N39" s="158"/>
      <c r="O39" s="158"/>
      <c r="P39" s="154">
        <v>43525</v>
      </c>
      <c r="Q39" s="156" t="s">
        <v>793</v>
      </c>
      <c r="R39" s="173" t="s">
        <v>1070</v>
      </c>
      <c r="S39" s="173"/>
      <c r="T39" s="159"/>
      <c r="U39" s="121"/>
      <c r="V39" s="121"/>
      <c r="W39" s="121"/>
      <c r="X39" s="121"/>
      <c r="Y39" s="121"/>
      <c r="Z39" s="124"/>
      <c r="AA39" s="124"/>
    </row>
    <row r="40" spans="1:27" ht="69">
      <c r="A40" s="125" t="s">
        <v>615</v>
      </c>
      <c r="B40" s="126" t="s">
        <v>230</v>
      </c>
      <c r="C40" s="153" t="s">
        <v>860</v>
      </c>
      <c r="D40" s="153" t="s">
        <v>861</v>
      </c>
      <c r="E40" s="152" t="s">
        <v>963</v>
      </c>
      <c r="F40" s="152"/>
      <c r="G40" s="152" t="s">
        <v>965</v>
      </c>
      <c r="H40" s="161"/>
      <c r="I40" s="152">
        <v>2</v>
      </c>
      <c r="J40" s="152" t="s">
        <v>998</v>
      </c>
      <c r="K40" s="152" t="s">
        <v>1049</v>
      </c>
      <c r="L40" s="157" t="s">
        <v>629</v>
      </c>
      <c r="M40" s="152" t="s">
        <v>631</v>
      </c>
      <c r="N40" s="153"/>
      <c r="O40" s="158"/>
      <c r="P40" s="154">
        <v>43525</v>
      </c>
      <c r="Q40" s="156" t="s">
        <v>793</v>
      </c>
      <c r="R40" s="173"/>
      <c r="S40" s="173"/>
      <c r="T40" s="159"/>
      <c r="U40" s="121"/>
      <c r="V40" s="121"/>
      <c r="W40" s="121"/>
      <c r="X40" s="121"/>
      <c r="Y40" s="121"/>
      <c r="Z40" s="124"/>
      <c r="AA40" s="124"/>
    </row>
    <row r="41" spans="1:27" ht="55.2">
      <c r="A41" s="125" t="s">
        <v>615</v>
      </c>
      <c r="B41" s="126" t="s">
        <v>236</v>
      </c>
      <c r="C41" s="161" t="s">
        <v>862</v>
      </c>
      <c r="D41" s="161" t="s">
        <v>863</v>
      </c>
      <c r="E41" s="152" t="s">
        <v>963</v>
      </c>
      <c r="F41" s="152" t="s">
        <v>978</v>
      </c>
      <c r="G41" s="152" t="s">
        <v>965</v>
      </c>
      <c r="H41" s="161"/>
      <c r="I41" s="152">
        <v>4</v>
      </c>
      <c r="J41" s="152" t="s">
        <v>998</v>
      </c>
      <c r="K41" s="152" t="s">
        <v>1049</v>
      </c>
      <c r="L41" s="157" t="s">
        <v>629</v>
      </c>
      <c r="M41" s="152" t="s">
        <v>631</v>
      </c>
      <c r="N41" s="153"/>
      <c r="O41" s="153"/>
      <c r="P41" s="154">
        <v>43525</v>
      </c>
      <c r="Q41" s="156" t="s">
        <v>793</v>
      </c>
      <c r="R41" s="173" t="s">
        <v>1041</v>
      </c>
      <c r="S41" s="173"/>
      <c r="T41" s="159"/>
      <c r="U41" s="121"/>
      <c r="V41" s="121"/>
      <c r="W41" s="121"/>
      <c r="X41" s="121"/>
      <c r="Y41" s="121"/>
      <c r="Z41" s="124"/>
      <c r="AA41" s="124"/>
    </row>
    <row r="42" spans="1:27" ht="409.6">
      <c r="A42" s="125" t="s">
        <v>614</v>
      </c>
      <c r="B42" s="126" t="s">
        <v>242</v>
      </c>
      <c r="C42" s="153" t="s">
        <v>864</v>
      </c>
      <c r="D42" s="153" t="s">
        <v>865</v>
      </c>
      <c r="E42" s="152" t="s">
        <v>703</v>
      </c>
      <c r="F42" s="152" t="s">
        <v>970</v>
      </c>
      <c r="G42" s="152" t="s">
        <v>703</v>
      </c>
      <c r="H42" s="153" t="s">
        <v>244</v>
      </c>
      <c r="I42" s="152">
        <v>2</v>
      </c>
      <c r="J42" s="152" t="s">
        <v>1007</v>
      </c>
      <c r="K42" s="152" t="s">
        <v>1049</v>
      </c>
      <c r="L42" s="157" t="s">
        <v>629</v>
      </c>
      <c r="M42" s="157" t="s">
        <v>631</v>
      </c>
      <c r="N42" s="158"/>
      <c r="O42" s="158"/>
      <c r="P42" s="154">
        <v>43525</v>
      </c>
      <c r="Q42" s="156" t="s">
        <v>793</v>
      </c>
      <c r="R42" s="173" t="s">
        <v>1041</v>
      </c>
      <c r="S42" s="173"/>
      <c r="T42" s="159"/>
      <c r="U42" s="121"/>
      <c r="V42" s="121"/>
      <c r="W42" s="121"/>
      <c r="X42" s="121"/>
      <c r="Y42" s="121"/>
      <c r="Z42" s="124"/>
      <c r="AA42" s="124"/>
    </row>
    <row r="43" spans="1:27" ht="96.6">
      <c r="A43" s="125" t="s">
        <v>614</v>
      </c>
      <c r="B43" s="126" t="s">
        <v>245</v>
      </c>
      <c r="C43" s="153" t="s">
        <v>866</v>
      </c>
      <c r="D43" s="153" t="s">
        <v>867</v>
      </c>
      <c r="E43" s="152" t="s">
        <v>703</v>
      </c>
      <c r="F43" s="152" t="s">
        <v>979</v>
      </c>
      <c r="G43" s="152" t="s">
        <v>703</v>
      </c>
      <c r="H43" s="153" t="s">
        <v>37</v>
      </c>
      <c r="I43" s="152">
        <v>2</v>
      </c>
      <c r="J43" s="152" t="s">
        <v>1010</v>
      </c>
      <c r="K43" s="152" t="s">
        <v>1049</v>
      </c>
      <c r="L43" s="157" t="s">
        <v>1050</v>
      </c>
      <c r="M43" s="157" t="s">
        <v>1052</v>
      </c>
      <c r="N43" s="158"/>
      <c r="O43" s="158"/>
      <c r="P43" s="154">
        <v>43525</v>
      </c>
      <c r="Q43" s="156" t="s">
        <v>793</v>
      </c>
      <c r="R43" s="173" t="s">
        <v>794</v>
      </c>
      <c r="S43" s="173"/>
      <c r="T43" s="159"/>
      <c r="U43" s="121"/>
      <c r="V43" s="121"/>
      <c r="W43" s="121"/>
      <c r="X43" s="121"/>
      <c r="Y43" s="121"/>
      <c r="Z43" s="124"/>
      <c r="AA43" s="124"/>
    </row>
    <row r="44" spans="1:27" ht="165.6">
      <c r="A44" s="125" t="s">
        <v>614</v>
      </c>
      <c r="B44" s="126" t="s">
        <v>253</v>
      </c>
      <c r="C44" s="153" t="s">
        <v>868</v>
      </c>
      <c r="D44" s="153" t="s">
        <v>869</v>
      </c>
      <c r="E44" s="152" t="s">
        <v>963</v>
      </c>
      <c r="F44" s="152"/>
      <c r="G44" s="152" t="s">
        <v>965</v>
      </c>
      <c r="H44" s="153" t="s">
        <v>1011</v>
      </c>
      <c r="I44" s="152">
        <v>2</v>
      </c>
      <c r="J44" s="152" t="s">
        <v>998</v>
      </c>
      <c r="K44" s="152" t="s">
        <v>1049</v>
      </c>
      <c r="L44" s="157" t="s">
        <v>629</v>
      </c>
      <c r="M44" s="157" t="s">
        <v>631</v>
      </c>
      <c r="N44" s="158"/>
      <c r="O44" s="158"/>
      <c r="P44" s="154">
        <v>43525</v>
      </c>
      <c r="Q44" s="156" t="s">
        <v>1084</v>
      </c>
      <c r="R44" s="185" t="s">
        <v>1086</v>
      </c>
      <c r="S44" s="185" t="s">
        <v>1088</v>
      </c>
      <c r="T44" s="185" t="s">
        <v>1087</v>
      </c>
      <c r="U44" s="121"/>
      <c r="V44" s="121"/>
      <c r="W44" s="121"/>
      <c r="X44" s="121"/>
      <c r="Y44" s="121"/>
      <c r="Z44" s="124"/>
      <c r="AA44" s="124"/>
    </row>
    <row r="45" spans="1:27" ht="96.6">
      <c r="A45" s="125" t="s">
        <v>614</v>
      </c>
      <c r="B45" s="126" t="s">
        <v>273</v>
      </c>
      <c r="C45" s="153" t="s">
        <v>870</v>
      </c>
      <c r="D45" s="153" t="s">
        <v>871</v>
      </c>
      <c r="E45" s="152" t="s">
        <v>963</v>
      </c>
      <c r="F45" s="152" t="s">
        <v>964</v>
      </c>
      <c r="G45" s="152" t="s">
        <v>965</v>
      </c>
      <c r="H45" s="153" t="s">
        <v>279</v>
      </c>
      <c r="I45" s="152">
        <v>1</v>
      </c>
      <c r="J45" s="152" t="s">
        <v>1010</v>
      </c>
      <c r="K45" s="152" t="s">
        <v>1049</v>
      </c>
      <c r="L45" s="157" t="s">
        <v>1050</v>
      </c>
      <c r="M45" s="157" t="s">
        <v>1079</v>
      </c>
      <c r="N45" s="158"/>
      <c r="O45" s="158"/>
      <c r="P45" s="154">
        <v>43525</v>
      </c>
      <c r="Q45" s="179" t="s">
        <v>793</v>
      </c>
      <c r="R45" s="180"/>
      <c r="S45" s="180"/>
      <c r="T45" s="159"/>
      <c r="U45" s="121"/>
      <c r="V45" s="121"/>
      <c r="W45" s="121"/>
      <c r="X45" s="121"/>
      <c r="Y45" s="121"/>
      <c r="Z45" s="124"/>
      <c r="AA45" s="124"/>
    </row>
    <row r="46" spans="1:27" ht="82.8">
      <c r="A46" s="125" t="s">
        <v>614</v>
      </c>
      <c r="B46" s="126" t="s">
        <v>280</v>
      </c>
      <c r="C46" s="153" t="s">
        <v>872</v>
      </c>
      <c r="D46" s="153" t="s">
        <v>873</v>
      </c>
      <c r="E46" s="152" t="s">
        <v>963</v>
      </c>
      <c r="F46" s="152" t="s">
        <v>964</v>
      </c>
      <c r="G46" s="152" t="s">
        <v>980</v>
      </c>
      <c r="H46" s="153" t="s">
        <v>1012</v>
      </c>
      <c r="I46" s="152">
        <v>1</v>
      </c>
      <c r="J46" s="152" t="s">
        <v>1010</v>
      </c>
      <c r="K46" s="152" t="s">
        <v>1049</v>
      </c>
      <c r="L46" s="157" t="s">
        <v>1050</v>
      </c>
      <c r="M46" s="152" t="s">
        <v>1074</v>
      </c>
      <c r="N46" s="153"/>
      <c r="O46" s="158"/>
      <c r="P46" s="154">
        <v>43525</v>
      </c>
      <c r="Q46" s="156" t="s">
        <v>793</v>
      </c>
      <c r="R46" s="180" t="s">
        <v>1085</v>
      </c>
      <c r="S46" s="180"/>
      <c r="T46" s="159"/>
      <c r="U46" s="121"/>
      <c r="V46" s="121"/>
      <c r="W46" s="121"/>
      <c r="X46" s="121"/>
      <c r="Y46" s="121"/>
      <c r="Z46" s="124"/>
      <c r="AA46" s="124"/>
    </row>
    <row r="47" spans="1:27" ht="165.6">
      <c r="A47" s="125" t="s">
        <v>614</v>
      </c>
      <c r="B47" s="126" t="s">
        <v>287</v>
      </c>
      <c r="C47" s="153" t="s">
        <v>874</v>
      </c>
      <c r="D47" s="153" t="s">
        <v>875</v>
      </c>
      <c r="E47" s="152" t="s">
        <v>963</v>
      </c>
      <c r="F47" s="152" t="s">
        <v>964</v>
      </c>
      <c r="G47" s="152" t="s">
        <v>965</v>
      </c>
      <c r="H47" s="153" t="s">
        <v>1013</v>
      </c>
      <c r="I47" s="152">
        <v>1</v>
      </c>
      <c r="J47" s="152" t="s">
        <v>1010</v>
      </c>
      <c r="K47" s="152" t="s">
        <v>1049</v>
      </c>
      <c r="L47" s="157" t="s">
        <v>1050</v>
      </c>
      <c r="M47" s="157" t="s">
        <v>1079</v>
      </c>
      <c r="N47" s="153"/>
      <c r="O47" s="158"/>
      <c r="P47" s="154">
        <v>43525</v>
      </c>
      <c r="Q47" s="156" t="s">
        <v>793</v>
      </c>
      <c r="R47" s="180"/>
      <c r="S47" s="180"/>
      <c r="T47" s="160"/>
      <c r="U47" s="121"/>
      <c r="V47" s="121"/>
      <c r="W47" s="121"/>
      <c r="X47" s="121"/>
      <c r="Y47" s="121"/>
      <c r="Z47" s="124"/>
      <c r="AA47" s="124"/>
    </row>
    <row r="48" spans="1:27" ht="82.8">
      <c r="A48" s="125" t="s">
        <v>614</v>
      </c>
      <c r="B48" s="126" t="s">
        <v>294</v>
      </c>
      <c r="C48" s="153" t="s">
        <v>876</v>
      </c>
      <c r="D48" s="153" t="s">
        <v>877</v>
      </c>
      <c r="E48" s="152" t="s">
        <v>963</v>
      </c>
      <c r="F48" s="152" t="s">
        <v>964</v>
      </c>
      <c r="G48" s="152" t="s">
        <v>965</v>
      </c>
      <c r="H48" s="153" t="s">
        <v>300</v>
      </c>
      <c r="I48" s="152">
        <v>1</v>
      </c>
      <c r="J48" s="152" t="s">
        <v>1010</v>
      </c>
      <c r="K48" s="152" t="s">
        <v>1049</v>
      </c>
      <c r="L48" s="157" t="s">
        <v>1050</v>
      </c>
      <c r="M48" s="152" t="s">
        <v>1052</v>
      </c>
      <c r="N48" s="153"/>
      <c r="O48" s="158"/>
      <c r="P48" s="154">
        <v>43525</v>
      </c>
      <c r="Q48" s="156" t="s">
        <v>793</v>
      </c>
      <c r="R48" s="181"/>
      <c r="S48" s="181"/>
      <c r="T48" s="159"/>
      <c r="U48" s="121"/>
      <c r="V48" s="121"/>
      <c r="W48" s="121"/>
      <c r="X48" s="121"/>
      <c r="Y48" s="121"/>
      <c r="Z48" s="124"/>
      <c r="AA48" s="124"/>
    </row>
    <row r="49" spans="1:27" ht="110.4">
      <c r="A49" s="125" t="s">
        <v>614</v>
      </c>
      <c r="B49" s="126" t="s">
        <v>301</v>
      </c>
      <c r="C49" s="153" t="s">
        <v>878</v>
      </c>
      <c r="D49" s="153" t="s">
        <v>879</v>
      </c>
      <c r="E49" s="152" t="s">
        <v>963</v>
      </c>
      <c r="F49" s="152" t="s">
        <v>964</v>
      </c>
      <c r="G49" s="152" t="s">
        <v>965</v>
      </c>
      <c r="H49" s="153" t="s">
        <v>1014</v>
      </c>
      <c r="I49" s="152">
        <v>1</v>
      </c>
      <c r="J49" s="152" t="s">
        <v>1010</v>
      </c>
      <c r="K49" s="152" t="s">
        <v>1049</v>
      </c>
      <c r="L49" s="157" t="s">
        <v>1050</v>
      </c>
      <c r="M49" s="152" t="s">
        <v>1075</v>
      </c>
      <c r="N49" s="153"/>
      <c r="O49" s="153"/>
      <c r="P49" s="154">
        <v>43525</v>
      </c>
      <c r="Q49" s="156" t="s">
        <v>793</v>
      </c>
      <c r="R49" s="180"/>
      <c r="S49" s="180"/>
      <c r="T49" s="159"/>
      <c r="U49" s="121"/>
      <c r="V49" s="121"/>
      <c r="W49" s="121"/>
      <c r="X49" s="129"/>
      <c r="Y49" s="121"/>
      <c r="Z49" s="124"/>
      <c r="AA49" s="124"/>
    </row>
    <row r="50" spans="1:27" ht="96.6">
      <c r="A50" s="125" t="s">
        <v>614</v>
      </c>
      <c r="B50" s="126" t="s">
        <v>308</v>
      </c>
      <c r="C50" s="153" t="s">
        <v>880</v>
      </c>
      <c r="D50" s="153" t="s">
        <v>314</v>
      </c>
      <c r="E50" s="152" t="s">
        <v>964</v>
      </c>
      <c r="F50" s="152"/>
      <c r="G50" s="152"/>
      <c r="H50" s="153" t="s">
        <v>315</v>
      </c>
      <c r="I50" s="152">
        <v>3</v>
      </c>
      <c r="J50" s="152" t="s">
        <v>1010</v>
      </c>
      <c r="K50" s="152" t="s">
        <v>1049</v>
      </c>
      <c r="L50" s="157" t="s">
        <v>1076</v>
      </c>
      <c r="M50" s="152" t="s">
        <v>1077</v>
      </c>
      <c r="N50" s="153"/>
      <c r="O50" s="153"/>
      <c r="P50" s="154">
        <v>43525</v>
      </c>
      <c r="Q50" s="156" t="s">
        <v>793</v>
      </c>
      <c r="R50" s="180" t="s">
        <v>1082</v>
      </c>
      <c r="S50" s="182"/>
      <c r="T50" s="159"/>
      <c r="U50" s="121"/>
      <c r="V50" s="121"/>
      <c r="W50" s="121"/>
      <c r="X50" s="129"/>
      <c r="Y50" s="121"/>
      <c r="Z50" s="124"/>
      <c r="AA50" s="124"/>
    </row>
    <row r="51" spans="1:27" ht="151.80000000000001">
      <c r="A51" s="125" t="s">
        <v>614</v>
      </c>
      <c r="B51" s="126" t="s">
        <v>316</v>
      </c>
      <c r="C51" s="153" t="s">
        <v>881</v>
      </c>
      <c r="D51" s="153" t="s">
        <v>314</v>
      </c>
      <c r="E51" s="152" t="s">
        <v>964</v>
      </c>
      <c r="F51" s="152"/>
      <c r="G51" s="152"/>
      <c r="H51" s="153" t="s">
        <v>322</v>
      </c>
      <c r="I51" s="152">
        <v>3</v>
      </c>
      <c r="J51" s="152" t="s">
        <v>1010</v>
      </c>
      <c r="K51" s="152" t="s">
        <v>1049</v>
      </c>
      <c r="L51" s="157" t="s">
        <v>1076</v>
      </c>
      <c r="M51" s="152" t="s">
        <v>1077</v>
      </c>
      <c r="N51" s="153"/>
      <c r="O51" s="153"/>
      <c r="P51" s="154">
        <v>43525</v>
      </c>
      <c r="Q51" s="156" t="s">
        <v>793</v>
      </c>
      <c r="R51" s="180" t="s">
        <v>1082</v>
      </c>
      <c r="S51" s="182"/>
      <c r="T51" s="159"/>
      <c r="U51" s="121"/>
      <c r="V51" s="121"/>
      <c r="W51" s="121"/>
      <c r="X51" s="121"/>
      <c r="Y51" s="121"/>
      <c r="Z51" s="124"/>
      <c r="AA51" s="124"/>
    </row>
    <row r="52" spans="1:27" ht="138">
      <c r="A52" s="125" t="s">
        <v>614</v>
      </c>
      <c r="B52" s="126" t="s">
        <v>323</v>
      </c>
      <c r="C52" s="153" t="s">
        <v>882</v>
      </c>
      <c r="D52" s="153" t="s">
        <v>314</v>
      </c>
      <c r="E52" s="152" t="s">
        <v>964</v>
      </c>
      <c r="F52" s="152"/>
      <c r="G52" s="152"/>
      <c r="H52" s="153" t="s">
        <v>328</v>
      </c>
      <c r="I52" s="152">
        <v>3</v>
      </c>
      <c r="J52" s="152" t="s">
        <v>1010</v>
      </c>
      <c r="K52" s="152" t="s">
        <v>1049</v>
      </c>
      <c r="L52" s="157" t="s">
        <v>1076</v>
      </c>
      <c r="M52" s="152" t="s">
        <v>1077</v>
      </c>
      <c r="N52" s="153"/>
      <c r="O52" s="153"/>
      <c r="P52" s="154">
        <v>43525</v>
      </c>
      <c r="Q52" s="156" t="s">
        <v>793</v>
      </c>
      <c r="R52" s="180" t="s">
        <v>1082</v>
      </c>
      <c r="S52" s="182" t="s">
        <v>37</v>
      </c>
      <c r="T52" s="159"/>
      <c r="U52" s="121"/>
      <c r="V52" s="121"/>
      <c r="W52" s="121"/>
      <c r="X52" s="121"/>
      <c r="Y52" s="121"/>
      <c r="Z52" s="124"/>
      <c r="AA52" s="124"/>
    </row>
    <row r="53" spans="1:27" ht="138">
      <c r="A53" s="125" t="s">
        <v>614</v>
      </c>
      <c r="B53" s="126" t="s">
        <v>329</v>
      </c>
      <c r="C53" s="153" t="s">
        <v>883</v>
      </c>
      <c r="D53" s="153" t="s">
        <v>314</v>
      </c>
      <c r="E53" s="152" t="s">
        <v>964</v>
      </c>
      <c r="F53" s="152"/>
      <c r="G53" s="152"/>
      <c r="H53" s="153" t="s">
        <v>333</v>
      </c>
      <c r="I53" s="152">
        <v>3</v>
      </c>
      <c r="J53" s="152" t="s">
        <v>1010</v>
      </c>
      <c r="K53" s="152" t="s">
        <v>1049</v>
      </c>
      <c r="L53" s="157" t="s">
        <v>1076</v>
      </c>
      <c r="M53" s="152" t="s">
        <v>1077</v>
      </c>
      <c r="N53" s="153"/>
      <c r="O53" s="153"/>
      <c r="P53" s="154">
        <v>43525</v>
      </c>
      <c r="Q53" s="156" t="s">
        <v>793</v>
      </c>
      <c r="R53" s="180" t="s">
        <v>1082</v>
      </c>
      <c r="S53" s="182"/>
      <c r="T53" s="159"/>
      <c r="U53" s="121"/>
      <c r="V53" s="121"/>
      <c r="W53" s="121"/>
      <c r="X53" s="121"/>
      <c r="Y53" s="121"/>
      <c r="Z53" s="124"/>
      <c r="AA53" s="124"/>
    </row>
    <row r="54" spans="1:27" ht="127.5" customHeight="1">
      <c r="A54" s="125" t="s">
        <v>614</v>
      </c>
      <c r="B54" s="126" t="s">
        <v>334</v>
      </c>
      <c r="C54" s="153" t="s">
        <v>884</v>
      </c>
      <c r="D54" s="153" t="s">
        <v>340</v>
      </c>
      <c r="E54" s="152" t="s">
        <v>964</v>
      </c>
      <c r="F54" s="152"/>
      <c r="G54" s="152"/>
      <c r="H54" s="153" t="s">
        <v>341</v>
      </c>
      <c r="I54" s="152">
        <v>3</v>
      </c>
      <c r="J54" s="152" t="s">
        <v>1010</v>
      </c>
      <c r="K54" s="152" t="s">
        <v>1049</v>
      </c>
      <c r="L54" s="157" t="s">
        <v>1076</v>
      </c>
      <c r="M54" s="152" t="s">
        <v>1077</v>
      </c>
      <c r="N54" s="153"/>
      <c r="O54" s="153"/>
      <c r="P54" s="154">
        <v>43525</v>
      </c>
      <c r="Q54" s="179" t="s">
        <v>793</v>
      </c>
      <c r="R54" s="180" t="s">
        <v>1082</v>
      </c>
      <c r="S54" s="182"/>
      <c r="T54" s="160"/>
      <c r="U54" s="121"/>
      <c r="V54" s="121"/>
      <c r="W54" s="121"/>
      <c r="X54" s="121"/>
      <c r="Y54" s="121"/>
      <c r="Z54" s="124" t="s">
        <v>1064</v>
      </c>
      <c r="AA54" s="124"/>
    </row>
    <row r="55" spans="1:27" ht="124.2">
      <c r="A55" s="125" t="s">
        <v>614</v>
      </c>
      <c r="B55" s="126" t="s">
        <v>342</v>
      </c>
      <c r="C55" s="153" t="s">
        <v>885</v>
      </c>
      <c r="D55" s="153" t="s">
        <v>348</v>
      </c>
      <c r="E55" s="152" t="s">
        <v>964</v>
      </c>
      <c r="F55" s="152"/>
      <c r="G55" s="152"/>
      <c r="H55" s="153" t="s">
        <v>349</v>
      </c>
      <c r="I55" s="152">
        <v>3</v>
      </c>
      <c r="J55" s="152" t="s">
        <v>1010</v>
      </c>
      <c r="K55" s="152" t="s">
        <v>1049</v>
      </c>
      <c r="L55" s="157" t="s">
        <v>1076</v>
      </c>
      <c r="M55" s="152" t="s">
        <v>1077</v>
      </c>
      <c r="N55" s="153"/>
      <c r="O55" s="153"/>
      <c r="P55" s="154">
        <v>43525</v>
      </c>
      <c r="Q55" s="156" t="s">
        <v>793</v>
      </c>
      <c r="R55" s="180" t="s">
        <v>1082</v>
      </c>
      <c r="S55" s="182"/>
      <c r="T55" s="159"/>
      <c r="U55" s="121"/>
      <c r="V55" s="121"/>
      <c r="W55" s="121"/>
      <c r="X55" s="121"/>
      <c r="Y55" s="121"/>
      <c r="Z55" s="124"/>
      <c r="AA55" s="124"/>
    </row>
    <row r="56" spans="1:27" ht="199.5" customHeight="1">
      <c r="A56" s="125" t="s">
        <v>614</v>
      </c>
      <c r="B56" s="126" t="s">
        <v>350</v>
      </c>
      <c r="C56" s="153" t="s">
        <v>886</v>
      </c>
      <c r="D56" s="153" t="s">
        <v>887</v>
      </c>
      <c r="E56" s="152" t="s">
        <v>964</v>
      </c>
      <c r="F56" s="152"/>
      <c r="G56" s="152"/>
      <c r="H56" s="153" t="s">
        <v>357</v>
      </c>
      <c r="I56" s="152">
        <v>3</v>
      </c>
      <c r="J56" s="152" t="s">
        <v>1010</v>
      </c>
      <c r="K56" s="152" t="s">
        <v>1049</v>
      </c>
      <c r="L56" s="157" t="s">
        <v>1076</v>
      </c>
      <c r="M56" s="152" t="s">
        <v>1077</v>
      </c>
      <c r="N56" s="153"/>
      <c r="O56" s="153"/>
      <c r="P56" s="154">
        <v>43525</v>
      </c>
      <c r="Q56" s="156" t="s">
        <v>793</v>
      </c>
      <c r="R56" s="180" t="s">
        <v>1082</v>
      </c>
      <c r="S56" s="182" t="s">
        <v>37</v>
      </c>
      <c r="T56" s="182"/>
      <c r="U56" s="131" t="s">
        <v>1053</v>
      </c>
      <c r="V56" s="131" t="s">
        <v>1054</v>
      </c>
      <c r="W56" s="132" t="s">
        <v>1055</v>
      </c>
      <c r="X56" s="133" t="s">
        <v>1056</v>
      </c>
      <c r="Y56" s="130"/>
      <c r="Z56" s="130"/>
      <c r="AA56" s="130"/>
    </row>
    <row r="57" spans="1:27" ht="94.5" customHeight="1">
      <c r="A57" s="125" t="s">
        <v>614</v>
      </c>
      <c r="B57" s="126" t="s">
        <v>358</v>
      </c>
      <c r="C57" s="153" t="s">
        <v>888</v>
      </c>
      <c r="D57" s="153" t="s">
        <v>426</v>
      </c>
      <c r="E57" s="152" t="s">
        <v>963</v>
      </c>
      <c r="F57" s="152" t="s">
        <v>964</v>
      </c>
      <c r="G57" s="152" t="s">
        <v>965</v>
      </c>
      <c r="H57" s="153" t="s">
        <v>364</v>
      </c>
      <c r="I57" s="152">
        <v>1</v>
      </c>
      <c r="J57" s="152" t="s">
        <v>998</v>
      </c>
      <c r="K57" s="152" t="s">
        <v>1049</v>
      </c>
      <c r="L57" s="157" t="s">
        <v>629</v>
      </c>
      <c r="M57" s="152" t="s">
        <v>631</v>
      </c>
      <c r="N57" s="153" t="s">
        <v>1029</v>
      </c>
      <c r="O57" s="153" t="s">
        <v>1030</v>
      </c>
      <c r="P57" s="154">
        <v>43525</v>
      </c>
      <c r="Q57" s="156" t="s">
        <v>793</v>
      </c>
      <c r="R57" s="182"/>
      <c r="S57" s="182" t="s">
        <v>37</v>
      </c>
      <c r="T57" s="182"/>
      <c r="U57" s="131" t="s">
        <v>1053</v>
      </c>
      <c r="V57" s="131" t="s">
        <v>1054</v>
      </c>
      <c r="W57" s="132" t="s">
        <v>1055</v>
      </c>
      <c r="X57" s="133" t="s">
        <v>1056</v>
      </c>
      <c r="Y57" s="130"/>
      <c r="Z57" s="130"/>
      <c r="AA57" s="130"/>
    </row>
    <row r="58" spans="1:27" ht="110.4">
      <c r="A58" s="125" t="s">
        <v>614</v>
      </c>
      <c r="B58" s="126" t="s">
        <v>365</v>
      </c>
      <c r="C58" s="161" t="s">
        <v>889</v>
      </c>
      <c r="D58" s="161" t="s">
        <v>370</v>
      </c>
      <c r="E58" s="152" t="s">
        <v>700</v>
      </c>
      <c r="F58" s="152" t="s">
        <v>964</v>
      </c>
      <c r="G58" s="152" t="s">
        <v>700</v>
      </c>
      <c r="H58" s="153" t="s">
        <v>371</v>
      </c>
      <c r="I58" s="152">
        <v>1</v>
      </c>
      <c r="J58" s="152" t="s">
        <v>620</v>
      </c>
      <c r="K58" s="152" t="s">
        <v>677</v>
      </c>
      <c r="L58" s="157" t="s">
        <v>677</v>
      </c>
      <c r="M58" s="157" t="s">
        <v>1009</v>
      </c>
      <c r="N58" s="158"/>
      <c r="O58" s="158"/>
      <c r="P58" s="154">
        <v>43525</v>
      </c>
      <c r="Q58" s="156" t="s">
        <v>793</v>
      </c>
      <c r="R58" s="183"/>
      <c r="S58" s="184"/>
      <c r="T58" s="183"/>
      <c r="U58" s="134" t="s">
        <v>1060</v>
      </c>
      <c r="V58" s="135" t="s">
        <v>1061</v>
      </c>
      <c r="W58" s="136" t="s">
        <v>1062</v>
      </c>
      <c r="X58" s="102">
        <v>-295021.59000000003</v>
      </c>
      <c r="Y58" s="102"/>
      <c r="Z58" s="102"/>
      <c r="AA58" s="137"/>
    </row>
    <row r="59" spans="1:27" ht="110.4">
      <c r="A59" s="125" t="s">
        <v>614</v>
      </c>
      <c r="B59" s="126" t="s">
        <v>372</v>
      </c>
      <c r="C59" s="153" t="s">
        <v>890</v>
      </c>
      <c r="D59" s="153" t="s">
        <v>370</v>
      </c>
      <c r="E59" s="152" t="s">
        <v>700</v>
      </c>
      <c r="F59" s="152" t="s">
        <v>964</v>
      </c>
      <c r="G59" s="152" t="s">
        <v>700</v>
      </c>
      <c r="H59" s="153" t="s">
        <v>371</v>
      </c>
      <c r="I59" s="152">
        <v>1</v>
      </c>
      <c r="J59" s="152" t="s">
        <v>620</v>
      </c>
      <c r="K59" s="152" t="s">
        <v>677</v>
      </c>
      <c r="L59" s="152" t="s">
        <v>1015</v>
      </c>
      <c r="M59" s="152" t="s">
        <v>1009</v>
      </c>
      <c r="N59" s="153"/>
      <c r="O59" s="158"/>
      <c r="P59" s="154">
        <v>43525</v>
      </c>
      <c r="Q59" s="156" t="s">
        <v>793</v>
      </c>
      <c r="R59" s="183"/>
      <c r="S59" s="184"/>
      <c r="T59" s="183"/>
      <c r="U59" s="138" t="s">
        <v>1063</v>
      </c>
      <c r="V59" s="139" t="s">
        <v>1061</v>
      </c>
      <c r="W59" s="140" t="s">
        <v>1062</v>
      </c>
      <c r="X59" s="102">
        <v>-203.59</v>
      </c>
      <c r="Y59" s="102"/>
      <c r="Z59" s="102"/>
      <c r="AA59" s="137"/>
    </row>
    <row r="60" spans="1:27" ht="110.4">
      <c r="A60" s="125" t="s">
        <v>614</v>
      </c>
      <c r="B60" s="126" t="s">
        <v>377</v>
      </c>
      <c r="C60" s="153" t="s">
        <v>891</v>
      </c>
      <c r="D60" s="153" t="s">
        <v>370</v>
      </c>
      <c r="E60" s="152" t="s">
        <v>700</v>
      </c>
      <c r="F60" s="152" t="s">
        <v>964</v>
      </c>
      <c r="G60" s="152" t="s">
        <v>700</v>
      </c>
      <c r="H60" s="153" t="s">
        <v>371</v>
      </c>
      <c r="I60" s="152">
        <v>1</v>
      </c>
      <c r="J60" s="152" t="s">
        <v>620</v>
      </c>
      <c r="K60" s="152" t="s">
        <v>677</v>
      </c>
      <c r="L60" s="152" t="s">
        <v>677</v>
      </c>
      <c r="M60" s="152" t="s">
        <v>1009</v>
      </c>
      <c r="N60" s="153"/>
      <c r="O60" s="158"/>
      <c r="P60" s="154">
        <v>43525</v>
      </c>
      <c r="Q60" s="156" t="s">
        <v>793</v>
      </c>
      <c r="R60" s="173"/>
      <c r="S60" s="173"/>
      <c r="T60" s="162"/>
      <c r="U60" s="121"/>
      <c r="V60" s="121"/>
      <c r="W60" s="121"/>
      <c r="X60" s="121"/>
      <c r="Y60" s="121"/>
      <c r="Z60" s="124"/>
      <c r="AA60" s="124"/>
    </row>
    <row r="61" spans="1:27" ht="96.6">
      <c r="A61" s="125" t="s">
        <v>617</v>
      </c>
      <c r="B61" s="126" t="s">
        <v>381</v>
      </c>
      <c r="C61" s="153" t="s">
        <v>892</v>
      </c>
      <c r="D61" s="153" t="s">
        <v>893</v>
      </c>
      <c r="E61" s="152" t="s">
        <v>703</v>
      </c>
      <c r="F61" s="152" t="s">
        <v>981</v>
      </c>
      <c r="G61" s="152" t="s">
        <v>703</v>
      </c>
      <c r="H61" s="153" t="s">
        <v>387</v>
      </c>
      <c r="I61" s="152">
        <v>4</v>
      </c>
      <c r="J61" s="152" t="s">
        <v>998</v>
      </c>
      <c r="K61" s="152" t="s">
        <v>1049</v>
      </c>
      <c r="L61" s="152" t="s">
        <v>629</v>
      </c>
      <c r="M61" s="152" t="s">
        <v>631</v>
      </c>
      <c r="N61" s="153"/>
      <c r="O61" s="158"/>
      <c r="P61" s="154">
        <v>43525</v>
      </c>
      <c r="Q61" s="156" t="s">
        <v>793</v>
      </c>
      <c r="R61" s="173" t="s">
        <v>1042</v>
      </c>
      <c r="S61" s="173"/>
      <c r="T61" s="159"/>
      <c r="U61" s="121"/>
      <c r="V61" s="121"/>
      <c r="W61" s="121"/>
      <c r="X61" s="121"/>
      <c r="Y61" s="121"/>
      <c r="Z61" s="124"/>
      <c r="AA61" s="124"/>
    </row>
    <row r="62" spans="1:27" ht="96.6">
      <c r="A62" s="128" t="s">
        <v>617</v>
      </c>
      <c r="B62" s="120" t="s">
        <v>388</v>
      </c>
      <c r="C62" s="163" t="s">
        <v>894</v>
      </c>
      <c r="D62" s="163" t="s">
        <v>895</v>
      </c>
      <c r="E62" s="157" t="s">
        <v>964</v>
      </c>
      <c r="F62" s="157"/>
      <c r="G62" s="157" t="s">
        <v>965</v>
      </c>
      <c r="H62" s="158" t="s">
        <v>1016</v>
      </c>
      <c r="I62" s="157">
        <v>2</v>
      </c>
      <c r="J62" s="157" t="s">
        <v>998</v>
      </c>
      <c r="K62" s="157" t="s">
        <v>1049</v>
      </c>
      <c r="L62" s="157" t="s">
        <v>629</v>
      </c>
      <c r="M62" s="152" t="s">
        <v>631</v>
      </c>
      <c r="N62" s="158"/>
      <c r="O62" s="158"/>
      <c r="P62" s="154">
        <v>43525</v>
      </c>
      <c r="Q62" s="156" t="s">
        <v>793</v>
      </c>
      <c r="R62" s="173"/>
      <c r="S62" s="173"/>
      <c r="T62" s="159"/>
      <c r="U62" s="121"/>
      <c r="V62" s="121"/>
      <c r="W62" s="121"/>
      <c r="X62" s="121"/>
      <c r="Y62" s="121"/>
      <c r="Z62" s="124"/>
      <c r="AA62" s="124"/>
    </row>
    <row r="63" spans="1:27" ht="234.6">
      <c r="A63" s="128" t="s">
        <v>617</v>
      </c>
      <c r="B63" s="120" t="s">
        <v>395</v>
      </c>
      <c r="C63" s="163" t="s">
        <v>896</v>
      </c>
      <c r="D63" s="163" t="s">
        <v>897</v>
      </c>
      <c r="E63" s="157" t="s">
        <v>400</v>
      </c>
      <c r="F63" s="157" t="s">
        <v>982</v>
      </c>
      <c r="G63" s="157" t="s">
        <v>400</v>
      </c>
      <c r="H63" s="158" t="s">
        <v>402</v>
      </c>
      <c r="I63" s="157">
        <v>3</v>
      </c>
      <c r="J63" s="157" t="s">
        <v>998</v>
      </c>
      <c r="K63" s="157" t="s">
        <v>1049</v>
      </c>
      <c r="L63" s="157" t="s">
        <v>629</v>
      </c>
      <c r="M63" s="157" t="s">
        <v>630</v>
      </c>
      <c r="N63" s="158"/>
      <c r="O63" s="158"/>
      <c r="P63" s="154">
        <v>43525</v>
      </c>
      <c r="Q63" s="156" t="s">
        <v>793</v>
      </c>
      <c r="R63" s="173" t="s">
        <v>1041</v>
      </c>
      <c r="S63" s="173"/>
      <c r="T63" s="159"/>
      <c r="U63" s="121"/>
      <c r="V63" s="121"/>
      <c r="W63" s="121"/>
      <c r="X63" s="121"/>
      <c r="Y63" s="121"/>
      <c r="Z63" s="124"/>
      <c r="AA63" s="124"/>
    </row>
    <row r="64" spans="1:27" ht="96.6">
      <c r="A64" s="128" t="s">
        <v>617</v>
      </c>
      <c r="B64" s="120" t="s">
        <v>403</v>
      </c>
      <c r="C64" s="163" t="s">
        <v>898</v>
      </c>
      <c r="D64" s="163" t="s">
        <v>899</v>
      </c>
      <c r="E64" s="157"/>
      <c r="F64" s="157" t="s">
        <v>983</v>
      </c>
      <c r="G64" s="157" t="s">
        <v>37</v>
      </c>
      <c r="H64" s="158" t="s">
        <v>964</v>
      </c>
      <c r="I64" s="157">
        <v>2</v>
      </c>
      <c r="J64" s="157" t="s">
        <v>1017</v>
      </c>
      <c r="K64" s="157" t="s">
        <v>1018</v>
      </c>
      <c r="L64" s="157" t="s">
        <v>1073</v>
      </c>
      <c r="M64" s="157" t="s">
        <v>645</v>
      </c>
      <c r="N64" s="158"/>
      <c r="O64" s="158"/>
      <c r="P64" s="154">
        <v>43525</v>
      </c>
      <c r="Q64" s="156" t="s">
        <v>793</v>
      </c>
      <c r="R64" s="173" t="s">
        <v>1039</v>
      </c>
      <c r="S64" s="173"/>
      <c r="T64" s="159"/>
      <c r="U64" s="121"/>
      <c r="V64" s="121"/>
      <c r="W64" s="121"/>
      <c r="X64" s="121"/>
      <c r="Y64" s="121"/>
      <c r="Z64" s="124"/>
      <c r="AA64" s="124"/>
    </row>
    <row r="65" spans="1:27" ht="96.6">
      <c r="A65" s="128" t="s">
        <v>617</v>
      </c>
      <c r="B65" s="120" t="s">
        <v>410</v>
      </c>
      <c r="C65" s="163" t="s">
        <v>900</v>
      </c>
      <c r="D65" s="163" t="s">
        <v>901</v>
      </c>
      <c r="E65" s="157"/>
      <c r="F65" s="157" t="s">
        <v>984</v>
      </c>
      <c r="G65" s="157" t="s">
        <v>965</v>
      </c>
      <c r="H65" s="158" t="s">
        <v>964</v>
      </c>
      <c r="I65" s="157">
        <v>3</v>
      </c>
      <c r="J65" s="157" t="s">
        <v>1017</v>
      </c>
      <c r="K65" s="157" t="s">
        <v>1018</v>
      </c>
      <c r="L65" s="157" t="s">
        <v>1051</v>
      </c>
      <c r="M65" s="157" t="s">
        <v>644</v>
      </c>
      <c r="N65" s="158"/>
      <c r="O65" s="158"/>
      <c r="P65" s="154">
        <v>43525</v>
      </c>
      <c r="Q65" s="156" t="s">
        <v>793</v>
      </c>
      <c r="R65" s="173" t="s">
        <v>1043</v>
      </c>
      <c r="S65" s="173"/>
      <c r="T65" s="159"/>
      <c r="U65" s="121"/>
      <c r="V65" s="121"/>
      <c r="W65" s="121"/>
      <c r="X65" s="121"/>
      <c r="Y65" s="121"/>
      <c r="Z65" s="124"/>
      <c r="AA65" s="124"/>
    </row>
    <row r="66" spans="1:27" s="143" customFormat="1" ht="96.6">
      <c r="A66" s="127" t="s">
        <v>617</v>
      </c>
      <c r="B66" s="126" t="s">
        <v>416</v>
      </c>
      <c r="C66" s="161" t="s">
        <v>902</v>
      </c>
      <c r="D66" s="161" t="s">
        <v>903</v>
      </c>
      <c r="E66" s="152" t="s">
        <v>963</v>
      </c>
      <c r="F66" s="152" t="s">
        <v>964</v>
      </c>
      <c r="G66" s="152" t="s">
        <v>965</v>
      </c>
      <c r="H66" s="153" t="s">
        <v>964</v>
      </c>
      <c r="I66" s="152">
        <v>1</v>
      </c>
      <c r="J66" s="152" t="s">
        <v>1010</v>
      </c>
      <c r="K66" s="152" t="s">
        <v>1049</v>
      </c>
      <c r="L66" s="157" t="s">
        <v>1050</v>
      </c>
      <c r="M66" s="157" t="s">
        <v>1079</v>
      </c>
      <c r="N66" s="158"/>
      <c r="O66" s="158"/>
      <c r="P66" s="154">
        <v>43525</v>
      </c>
      <c r="Q66" s="156" t="s">
        <v>793</v>
      </c>
      <c r="R66" s="155"/>
      <c r="S66" s="155"/>
      <c r="T66" s="160"/>
      <c r="U66" s="141"/>
      <c r="V66" s="141"/>
      <c r="W66" s="141"/>
      <c r="X66" s="141"/>
      <c r="Y66" s="141"/>
      <c r="Z66" s="142"/>
      <c r="AA66" s="142"/>
    </row>
    <row r="67" spans="1:27" ht="179.4">
      <c r="A67" s="128" t="s">
        <v>617</v>
      </c>
      <c r="B67" s="120" t="s">
        <v>484</v>
      </c>
      <c r="C67" s="163" t="s">
        <v>904</v>
      </c>
      <c r="D67" s="163" t="s">
        <v>958</v>
      </c>
      <c r="E67" s="157" t="s">
        <v>985</v>
      </c>
      <c r="F67" s="157"/>
      <c r="G67" s="157" t="s">
        <v>703</v>
      </c>
      <c r="H67" s="158" t="s">
        <v>490</v>
      </c>
      <c r="I67" s="157">
        <v>4</v>
      </c>
      <c r="J67" s="157" t="s">
        <v>998</v>
      </c>
      <c r="K67" s="157" t="s">
        <v>1049</v>
      </c>
      <c r="L67" s="157" t="s">
        <v>629</v>
      </c>
      <c r="M67" s="157" t="s">
        <v>631</v>
      </c>
      <c r="N67" s="158"/>
      <c r="O67" s="158"/>
      <c r="P67" s="154">
        <v>43525</v>
      </c>
      <c r="Q67" s="156" t="s">
        <v>793</v>
      </c>
      <c r="R67" s="173" t="s">
        <v>1041</v>
      </c>
      <c r="S67" s="173"/>
      <c r="T67" s="159"/>
      <c r="U67" s="121"/>
      <c r="V67" s="121"/>
      <c r="W67" s="121"/>
      <c r="X67" s="121"/>
      <c r="Y67" s="121"/>
      <c r="Z67" s="124"/>
      <c r="AA67" s="124"/>
    </row>
    <row r="68" spans="1:27" ht="179.4">
      <c r="A68" s="119" t="s">
        <v>617</v>
      </c>
      <c r="B68" s="120" t="s">
        <v>491</v>
      </c>
      <c r="C68" s="153" t="s">
        <v>905</v>
      </c>
      <c r="D68" s="153" t="s">
        <v>959</v>
      </c>
      <c r="E68" s="152" t="s">
        <v>985</v>
      </c>
      <c r="F68" s="152"/>
      <c r="G68" s="152" t="s">
        <v>703</v>
      </c>
      <c r="H68" s="153" t="s">
        <v>490</v>
      </c>
      <c r="I68" s="152">
        <v>4</v>
      </c>
      <c r="J68" s="152" t="s">
        <v>998</v>
      </c>
      <c r="K68" s="152" t="s">
        <v>1049</v>
      </c>
      <c r="L68" s="157" t="s">
        <v>629</v>
      </c>
      <c r="M68" s="157" t="s">
        <v>631</v>
      </c>
      <c r="N68" s="158"/>
      <c r="O68" s="158"/>
      <c r="P68" s="154">
        <v>43525</v>
      </c>
      <c r="Q68" s="156" t="s">
        <v>793</v>
      </c>
      <c r="R68" s="173" t="s">
        <v>1041</v>
      </c>
      <c r="S68" s="173"/>
      <c r="T68" s="159"/>
      <c r="U68" s="121"/>
      <c r="V68" s="121"/>
      <c r="W68" s="121"/>
      <c r="X68" s="121"/>
      <c r="Y68" s="121"/>
      <c r="Z68" s="124"/>
      <c r="AA68" s="124"/>
    </row>
    <row r="69" spans="1:27" ht="96.6">
      <c r="A69" s="125" t="s">
        <v>617</v>
      </c>
      <c r="B69" s="126" t="s">
        <v>495</v>
      </c>
      <c r="C69" s="153" t="s">
        <v>906</v>
      </c>
      <c r="D69" s="153" t="s">
        <v>907</v>
      </c>
      <c r="E69" s="152" t="s">
        <v>963</v>
      </c>
      <c r="F69" s="152"/>
      <c r="G69" s="152" t="s">
        <v>965</v>
      </c>
      <c r="H69" s="153" t="s">
        <v>1019</v>
      </c>
      <c r="I69" s="152">
        <v>4</v>
      </c>
      <c r="J69" s="152" t="s">
        <v>998</v>
      </c>
      <c r="K69" s="152" t="s">
        <v>1049</v>
      </c>
      <c r="L69" s="157" t="s">
        <v>629</v>
      </c>
      <c r="M69" s="157" t="s">
        <v>631</v>
      </c>
      <c r="N69" s="158"/>
      <c r="O69" s="158"/>
      <c r="P69" s="154">
        <v>43525</v>
      </c>
      <c r="Q69" s="156" t="s">
        <v>793</v>
      </c>
      <c r="R69" s="173"/>
      <c r="S69" s="173"/>
      <c r="T69" s="159"/>
      <c r="U69" s="121"/>
      <c r="V69" s="121"/>
      <c r="W69" s="121"/>
      <c r="X69" s="121"/>
      <c r="Y69" s="121"/>
      <c r="Z69" s="124"/>
      <c r="AA69" s="124"/>
    </row>
    <row r="70" spans="1:27" ht="60.75" customHeight="1">
      <c r="A70" s="119" t="s">
        <v>617</v>
      </c>
      <c r="B70" s="120" t="s">
        <v>499</v>
      </c>
      <c r="C70" s="158" t="s">
        <v>908</v>
      </c>
      <c r="D70" s="158" t="s">
        <v>909</v>
      </c>
      <c r="E70" s="157" t="s">
        <v>964</v>
      </c>
      <c r="F70" s="157" t="s">
        <v>986</v>
      </c>
      <c r="G70" s="157" t="s">
        <v>974</v>
      </c>
      <c r="H70" s="164" t="s">
        <v>505</v>
      </c>
      <c r="I70" s="152">
        <v>3</v>
      </c>
      <c r="J70" s="157" t="s">
        <v>1020</v>
      </c>
      <c r="K70" s="157" t="s">
        <v>1018</v>
      </c>
      <c r="L70" s="157" t="s">
        <v>1073</v>
      </c>
      <c r="M70" s="157" t="s">
        <v>644</v>
      </c>
      <c r="N70" s="158"/>
      <c r="O70" s="158"/>
      <c r="P70" s="154">
        <v>43525</v>
      </c>
      <c r="Q70" s="156" t="s">
        <v>793</v>
      </c>
      <c r="R70" s="180"/>
      <c r="S70" s="180"/>
      <c r="T70" s="159"/>
      <c r="U70" s="121"/>
      <c r="V70" s="121"/>
      <c r="W70" s="121"/>
      <c r="X70" s="121"/>
      <c r="Y70" s="121"/>
      <c r="Z70" s="124"/>
      <c r="AA70" s="124"/>
    </row>
    <row r="71" spans="1:27" ht="89.25" customHeight="1">
      <c r="A71" s="119" t="s">
        <v>617</v>
      </c>
      <c r="B71" s="120" t="s">
        <v>507</v>
      </c>
      <c r="C71" s="158" t="s">
        <v>910</v>
      </c>
      <c r="D71" s="158" t="s">
        <v>510</v>
      </c>
      <c r="E71" s="157" t="s">
        <v>964</v>
      </c>
      <c r="F71" s="157" t="s">
        <v>986</v>
      </c>
      <c r="G71" s="157" t="s">
        <v>974</v>
      </c>
      <c r="H71" s="163" t="s">
        <v>505</v>
      </c>
      <c r="I71" s="157">
        <v>3</v>
      </c>
      <c r="J71" s="157" t="s">
        <v>621</v>
      </c>
      <c r="K71" s="157" t="s">
        <v>1018</v>
      </c>
      <c r="L71" s="157" t="s">
        <v>1073</v>
      </c>
      <c r="M71" s="157" t="s">
        <v>644</v>
      </c>
      <c r="N71" s="153"/>
      <c r="O71" s="153"/>
      <c r="P71" s="154">
        <v>43525</v>
      </c>
      <c r="Q71" s="156" t="s">
        <v>793</v>
      </c>
      <c r="R71" s="180"/>
      <c r="S71" s="180"/>
      <c r="T71" s="159"/>
      <c r="U71" s="121"/>
      <c r="V71" s="121"/>
      <c r="W71" s="121"/>
      <c r="X71" s="121"/>
      <c r="Y71" s="121"/>
      <c r="Z71" s="124"/>
      <c r="AA71" s="124"/>
    </row>
    <row r="72" spans="1:27" ht="90" customHeight="1">
      <c r="A72" s="119" t="s">
        <v>617</v>
      </c>
      <c r="B72" s="120" t="s">
        <v>511</v>
      </c>
      <c r="C72" s="158" t="s">
        <v>911</v>
      </c>
      <c r="D72" s="158" t="s">
        <v>510</v>
      </c>
      <c r="E72" s="157" t="s">
        <v>964</v>
      </c>
      <c r="F72" s="157" t="s">
        <v>986</v>
      </c>
      <c r="G72" s="157" t="s">
        <v>974</v>
      </c>
      <c r="H72" s="163" t="s">
        <v>505</v>
      </c>
      <c r="I72" s="157">
        <v>3</v>
      </c>
      <c r="J72" s="157" t="s">
        <v>621</v>
      </c>
      <c r="K72" s="157" t="s">
        <v>1018</v>
      </c>
      <c r="L72" s="157" t="s">
        <v>1073</v>
      </c>
      <c r="M72" s="157" t="s">
        <v>644</v>
      </c>
      <c r="N72" s="153"/>
      <c r="O72" s="153"/>
      <c r="P72" s="154">
        <v>43525</v>
      </c>
      <c r="Q72" s="156" t="s">
        <v>793</v>
      </c>
      <c r="R72" s="180"/>
      <c r="S72" s="180"/>
      <c r="T72" s="159"/>
      <c r="U72" s="121"/>
      <c r="V72" s="121"/>
      <c r="W72" s="121"/>
      <c r="X72" s="121"/>
      <c r="Y72" s="121"/>
      <c r="Z72" s="124"/>
      <c r="AA72" s="124"/>
    </row>
    <row r="73" spans="1:27" ht="158.25" customHeight="1">
      <c r="A73" s="119" t="s">
        <v>617</v>
      </c>
      <c r="B73" s="120" t="s">
        <v>514</v>
      </c>
      <c r="C73" s="158" t="s">
        <v>912</v>
      </c>
      <c r="D73" s="158" t="s">
        <v>913</v>
      </c>
      <c r="E73" s="157" t="s">
        <v>400</v>
      </c>
      <c r="F73" s="157" t="s">
        <v>987</v>
      </c>
      <c r="G73" s="157" t="s">
        <v>400</v>
      </c>
      <c r="H73" s="163"/>
      <c r="I73" s="157">
        <v>3</v>
      </c>
      <c r="J73" s="157" t="s">
        <v>998</v>
      </c>
      <c r="K73" s="157" t="s">
        <v>1049</v>
      </c>
      <c r="L73" s="152" t="s">
        <v>629</v>
      </c>
      <c r="M73" s="152" t="s">
        <v>630</v>
      </c>
      <c r="N73" s="153"/>
      <c r="O73" s="153"/>
      <c r="P73" s="154">
        <v>43525</v>
      </c>
      <c r="Q73" s="156" t="s">
        <v>793</v>
      </c>
      <c r="R73" s="173"/>
      <c r="S73" s="173"/>
      <c r="T73" s="159"/>
      <c r="U73" s="121"/>
      <c r="V73" s="121"/>
      <c r="W73" s="121"/>
      <c r="X73" s="121"/>
      <c r="Y73" s="121"/>
      <c r="Z73" s="124"/>
      <c r="AA73" s="124"/>
    </row>
    <row r="74" spans="1:27" ht="57.75" customHeight="1">
      <c r="A74" s="119" t="s">
        <v>617</v>
      </c>
      <c r="B74" s="120" t="s">
        <v>521</v>
      </c>
      <c r="C74" s="158" t="s">
        <v>914</v>
      </c>
      <c r="D74" s="158" t="s">
        <v>915</v>
      </c>
      <c r="E74" s="157"/>
      <c r="F74" s="157"/>
      <c r="G74" s="157" t="s">
        <v>988</v>
      </c>
      <c r="H74" s="158" t="s">
        <v>37</v>
      </c>
      <c r="I74" s="157">
        <v>3</v>
      </c>
      <c r="J74" s="157" t="s">
        <v>1007</v>
      </c>
      <c r="K74" s="157" t="s">
        <v>1049</v>
      </c>
      <c r="L74" s="157" t="s">
        <v>629</v>
      </c>
      <c r="M74" s="157" t="s">
        <v>630</v>
      </c>
      <c r="N74" s="158"/>
      <c r="O74" s="158"/>
      <c r="P74" s="154">
        <v>43525</v>
      </c>
      <c r="Q74" s="156" t="s">
        <v>793</v>
      </c>
      <c r="R74" s="173"/>
      <c r="S74" s="173"/>
      <c r="T74" s="159"/>
      <c r="U74" s="121"/>
      <c r="V74" s="121"/>
      <c r="W74" s="121"/>
      <c r="X74" s="121"/>
      <c r="Y74" s="121"/>
      <c r="Z74" s="124"/>
      <c r="AA74" s="124"/>
    </row>
    <row r="75" spans="1:27" ht="57" customHeight="1">
      <c r="A75" s="119" t="s">
        <v>617</v>
      </c>
      <c r="B75" s="120" t="s">
        <v>527</v>
      </c>
      <c r="C75" s="163" t="s">
        <v>916</v>
      </c>
      <c r="D75" s="163" t="s">
        <v>915</v>
      </c>
      <c r="E75" s="157"/>
      <c r="F75" s="157"/>
      <c r="G75" s="157" t="s">
        <v>988</v>
      </c>
      <c r="H75" s="158"/>
      <c r="I75" s="157">
        <v>3</v>
      </c>
      <c r="J75" s="157" t="s">
        <v>1007</v>
      </c>
      <c r="K75" s="157" t="s">
        <v>1049</v>
      </c>
      <c r="L75" s="157" t="s">
        <v>629</v>
      </c>
      <c r="M75" s="157" t="s">
        <v>630</v>
      </c>
      <c r="N75" s="158"/>
      <c r="O75" s="158"/>
      <c r="P75" s="154">
        <v>43525</v>
      </c>
      <c r="Q75" s="156" t="s">
        <v>793</v>
      </c>
      <c r="R75" s="173"/>
      <c r="S75" s="173"/>
      <c r="T75" s="159"/>
      <c r="U75" s="121"/>
      <c r="V75" s="121"/>
      <c r="W75" s="121"/>
      <c r="X75" s="121"/>
      <c r="Y75" s="121"/>
      <c r="Z75" s="124"/>
      <c r="AA75" s="124"/>
    </row>
    <row r="76" spans="1:27" ht="61.5" customHeight="1">
      <c r="A76" s="119" t="s">
        <v>617</v>
      </c>
      <c r="B76" s="120" t="s">
        <v>530</v>
      </c>
      <c r="C76" s="163" t="s">
        <v>917</v>
      </c>
      <c r="D76" s="163" t="s">
        <v>915</v>
      </c>
      <c r="E76" s="157"/>
      <c r="F76" s="157"/>
      <c r="G76" s="157" t="s">
        <v>988</v>
      </c>
      <c r="H76" s="158" t="s">
        <v>37</v>
      </c>
      <c r="I76" s="157">
        <v>3</v>
      </c>
      <c r="J76" s="157" t="s">
        <v>1007</v>
      </c>
      <c r="K76" s="157" t="s">
        <v>1049</v>
      </c>
      <c r="L76" s="157" t="s">
        <v>629</v>
      </c>
      <c r="M76" s="157" t="s">
        <v>630</v>
      </c>
      <c r="N76" s="158"/>
      <c r="O76" s="158"/>
      <c r="P76" s="154">
        <v>43525</v>
      </c>
      <c r="Q76" s="156" t="s">
        <v>793</v>
      </c>
      <c r="R76" s="173"/>
      <c r="S76" s="173"/>
      <c r="T76" s="159"/>
      <c r="U76" s="121"/>
      <c r="V76" s="121"/>
      <c r="W76" s="121"/>
      <c r="X76" s="121"/>
      <c r="Y76" s="121"/>
      <c r="Z76" s="124"/>
      <c r="AA76" s="124"/>
    </row>
    <row r="77" spans="1:27" ht="96.6">
      <c r="A77" s="119" t="s">
        <v>617</v>
      </c>
      <c r="B77" s="120" t="s">
        <v>532</v>
      </c>
      <c r="C77" s="163" t="s">
        <v>918</v>
      </c>
      <c r="D77" s="163" t="s">
        <v>915</v>
      </c>
      <c r="E77" s="157"/>
      <c r="F77" s="157"/>
      <c r="G77" s="157" t="s">
        <v>988</v>
      </c>
      <c r="H77" s="158" t="s">
        <v>37</v>
      </c>
      <c r="I77" s="157">
        <v>3</v>
      </c>
      <c r="J77" s="157" t="s">
        <v>1007</v>
      </c>
      <c r="K77" s="157" t="s">
        <v>1049</v>
      </c>
      <c r="L77" s="157" t="s">
        <v>629</v>
      </c>
      <c r="M77" s="157" t="s">
        <v>630</v>
      </c>
      <c r="N77" s="158"/>
      <c r="O77" s="158"/>
      <c r="P77" s="154">
        <v>43525</v>
      </c>
      <c r="Q77" s="156" t="s">
        <v>793</v>
      </c>
      <c r="R77" s="173"/>
      <c r="S77" s="173"/>
      <c r="T77" s="159"/>
      <c r="U77" s="121"/>
      <c r="V77" s="121"/>
      <c r="W77" s="121"/>
      <c r="X77" s="121"/>
      <c r="Y77" s="121"/>
      <c r="Z77" s="124"/>
      <c r="AA77" s="124"/>
    </row>
    <row r="78" spans="1:27" ht="96.6">
      <c r="A78" s="119" t="s">
        <v>617</v>
      </c>
      <c r="B78" s="120" t="s">
        <v>534</v>
      </c>
      <c r="C78" s="163" t="s">
        <v>919</v>
      </c>
      <c r="D78" s="163" t="s">
        <v>915</v>
      </c>
      <c r="E78" s="157"/>
      <c r="F78" s="157"/>
      <c r="G78" s="157" t="s">
        <v>988</v>
      </c>
      <c r="H78" s="158" t="s">
        <v>37</v>
      </c>
      <c r="I78" s="157">
        <v>3</v>
      </c>
      <c r="J78" s="157" t="s">
        <v>1007</v>
      </c>
      <c r="K78" s="157" t="s">
        <v>1049</v>
      </c>
      <c r="L78" s="157" t="s">
        <v>629</v>
      </c>
      <c r="M78" s="157" t="s">
        <v>630</v>
      </c>
      <c r="N78" s="158"/>
      <c r="O78" s="158"/>
      <c r="P78" s="154">
        <v>43525</v>
      </c>
      <c r="Q78" s="156" t="s">
        <v>793</v>
      </c>
      <c r="R78" s="173"/>
      <c r="S78" s="173"/>
      <c r="T78" s="159"/>
      <c r="U78" s="121"/>
      <c r="V78" s="121"/>
      <c r="W78" s="121"/>
      <c r="X78" s="121"/>
      <c r="Y78" s="121"/>
      <c r="Z78" s="124"/>
      <c r="AA78" s="124"/>
    </row>
    <row r="79" spans="1:27" ht="110.4">
      <c r="A79" s="119" t="s">
        <v>617</v>
      </c>
      <c r="B79" s="120" t="s">
        <v>536</v>
      </c>
      <c r="C79" s="163" t="s">
        <v>920</v>
      </c>
      <c r="D79" s="163" t="s">
        <v>915</v>
      </c>
      <c r="E79" s="157"/>
      <c r="F79" s="157"/>
      <c r="G79" s="157" t="s">
        <v>988</v>
      </c>
      <c r="H79" s="158" t="s">
        <v>37</v>
      </c>
      <c r="I79" s="157">
        <v>3</v>
      </c>
      <c r="J79" s="157" t="s">
        <v>1007</v>
      </c>
      <c r="K79" s="157" t="s">
        <v>1049</v>
      </c>
      <c r="L79" s="157" t="s">
        <v>629</v>
      </c>
      <c r="M79" s="157" t="s">
        <v>630</v>
      </c>
      <c r="N79" s="158"/>
      <c r="O79" s="158"/>
      <c r="P79" s="154">
        <v>43525</v>
      </c>
      <c r="Q79" s="156" t="s">
        <v>793</v>
      </c>
      <c r="R79" s="173"/>
      <c r="S79" s="173"/>
      <c r="T79" s="159"/>
      <c r="U79" s="121"/>
      <c r="V79" s="121"/>
      <c r="W79" s="121"/>
      <c r="X79" s="121"/>
      <c r="Y79" s="121"/>
      <c r="Z79" s="124"/>
      <c r="AA79" s="124"/>
    </row>
    <row r="80" spans="1:27" ht="96.6">
      <c r="A80" s="119" t="s">
        <v>617</v>
      </c>
      <c r="B80" s="120" t="s">
        <v>538</v>
      </c>
      <c r="C80" s="163" t="s">
        <v>921</v>
      </c>
      <c r="D80" s="163" t="s">
        <v>915</v>
      </c>
      <c r="E80" s="157"/>
      <c r="F80" s="157"/>
      <c r="G80" s="157" t="s">
        <v>988</v>
      </c>
      <c r="H80" s="158" t="s">
        <v>37</v>
      </c>
      <c r="I80" s="157">
        <v>3</v>
      </c>
      <c r="J80" s="157" t="s">
        <v>1007</v>
      </c>
      <c r="K80" s="157" t="s">
        <v>1049</v>
      </c>
      <c r="L80" s="157" t="s">
        <v>629</v>
      </c>
      <c r="M80" s="157" t="s">
        <v>630</v>
      </c>
      <c r="N80" s="158"/>
      <c r="O80" s="158"/>
      <c r="P80" s="154">
        <v>43525</v>
      </c>
      <c r="Q80" s="156" t="s">
        <v>793</v>
      </c>
      <c r="R80" s="173"/>
      <c r="S80" s="173"/>
      <c r="T80" s="159"/>
      <c r="U80" s="121"/>
      <c r="V80" s="121"/>
      <c r="W80" s="121"/>
      <c r="X80" s="121"/>
      <c r="Y80" s="121"/>
      <c r="Z80" s="124"/>
      <c r="AA80" s="124"/>
    </row>
    <row r="81" spans="1:27" ht="96.6">
      <c r="A81" s="119" t="s">
        <v>617</v>
      </c>
      <c r="B81" s="120" t="s">
        <v>540</v>
      </c>
      <c r="C81" s="163" t="s">
        <v>922</v>
      </c>
      <c r="D81" s="163" t="s">
        <v>915</v>
      </c>
      <c r="E81" s="157"/>
      <c r="F81" s="157"/>
      <c r="G81" s="157" t="s">
        <v>988</v>
      </c>
      <c r="H81" s="158" t="s">
        <v>37</v>
      </c>
      <c r="I81" s="157">
        <v>3</v>
      </c>
      <c r="J81" s="157" t="s">
        <v>1007</v>
      </c>
      <c r="K81" s="157" t="s">
        <v>1049</v>
      </c>
      <c r="L81" s="157" t="s">
        <v>629</v>
      </c>
      <c r="M81" s="157" t="s">
        <v>630</v>
      </c>
      <c r="N81" s="158"/>
      <c r="O81" s="158"/>
      <c r="P81" s="154">
        <v>43525</v>
      </c>
      <c r="Q81" s="156" t="s">
        <v>793</v>
      </c>
      <c r="R81" s="173"/>
      <c r="S81" s="173"/>
      <c r="T81" s="159"/>
      <c r="U81" s="121"/>
      <c r="V81" s="121"/>
      <c r="W81" s="121"/>
      <c r="X81" s="121"/>
      <c r="Y81" s="121"/>
      <c r="Z81" s="124"/>
      <c r="AA81" s="124"/>
    </row>
    <row r="82" spans="1:27" ht="124.2">
      <c r="A82" s="119" t="s">
        <v>617</v>
      </c>
      <c r="B82" s="120" t="s">
        <v>543</v>
      </c>
      <c r="C82" s="163" t="s">
        <v>923</v>
      </c>
      <c r="D82" s="163" t="s">
        <v>915</v>
      </c>
      <c r="E82" s="157"/>
      <c r="F82" s="157"/>
      <c r="G82" s="157" t="s">
        <v>988</v>
      </c>
      <c r="H82" s="158" t="s">
        <v>37</v>
      </c>
      <c r="I82" s="157">
        <v>3</v>
      </c>
      <c r="J82" s="157" t="s">
        <v>1007</v>
      </c>
      <c r="K82" s="157" t="s">
        <v>1049</v>
      </c>
      <c r="L82" s="157" t="s">
        <v>629</v>
      </c>
      <c r="M82" s="157" t="s">
        <v>630</v>
      </c>
      <c r="N82" s="158"/>
      <c r="O82" s="158"/>
      <c r="P82" s="154">
        <v>43525</v>
      </c>
      <c r="Q82" s="156" t="s">
        <v>793</v>
      </c>
      <c r="R82" s="173"/>
      <c r="S82" s="173"/>
      <c r="T82" s="159"/>
      <c r="U82" s="121"/>
      <c r="V82" s="121"/>
      <c r="W82" s="121"/>
      <c r="X82" s="121"/>
      <c r="Y82" s="121"/>
      <c r="Z82" s="124"/>
      <c r="AA82" s="124"/>
    </row>
    <row r="83" spans="1:27" ht="138">
      <c r="A83" s="119" t="s">
        <v>617</v>
      </c>
      <c r="B83" s="120" t="s">
        <v>545</v>
      </c>
      <c r="C83" s="163" t="s">
        <v>924</v>
      </c>
      <c r="D83" s="163" t="s">
        <v>915</v>
      </c>
      <c r="E83" s="157"/>
      <c r="F83" s="157"/>
      <c r="G83" s="157" t="s">
        <v>988</v>
      </c>
      <c r="H83" s="158" t="s">
        <v>37</v>
      </c>
      <c r="I83" s="157">
        <v>3</v>
      </c>
      <c r="J83" s="157" t="s">
        <v>1007</v>
      </c>
      <c r="K83" s="157" t="s">
        <v>1049</v>
      </c>
      <c r="L83" s="157" t="s">
        <v>629</v>
      </c>
      <c r="M83" s="157" t="s">
        <v>630</v>
      </c>
      <c r="N83" s="158"/>
      <c r="O83" s="158"/>
      <c r="P83" s="154">
        <v>43525</v>
      </c>
      <c r="Q83" s="156" t="s">
        <v>793</v>
      </c>
      <c r="R83" s="173"/>
      <c r="S83" s="173"/>
      <c r="T83" s="159"/>
      <c r="U83" s="121"/>
      <c r="V83" s="121"/>
      <c r="W83" s="121"/>
      <c r="X83" s="121"/>
      <c r="Y83" s="121"/>
      <c r="Z83" s="124"/>
      <c r="AA83" s="124"/>
    </row>
    <row r="84" spans="1:27" ht="124.2">
      <c r="A84" s="119" t="s">
        <v>617</v>
      </c>
      <c r="B84" s="120" t="s">
        <v>546</v>
      </c>
      <c r="C84" s="163" t="s">
        <v>925</v>
      </c>
      <c r="D84" s="163" t="s">
        <v>915</v>
      </c>
      <c r="E84" s="157"/>
      <c r="F84" s="157"/>
      <c r="G84" s="157" t="s">
        <v>988</v>
      </c>
      <c r="H84" s="158" t="s">
        <v>37</v>
      </c>
      <c r="I84" s="157">
        <v>3</v>
      </c>
      <c r="J84" s="157" t="s">
        <v>1007</v>
      </c>
      <c r="K84" s="157" t="s">
        <v>1049</v>
      </c>
      <c r="L84" s="157" t="s">
        <v>629</v>
      </c>
      <c r="M84" s="157" t="s">
        <v>630</v>
      </c>
      <c r="N84" s="158"/>
      <c r="O84" s="158"/>
      <c r="P84" s="154">
        <v>43525</v>
      </c>
      <c r="Q84" s="156" t="s">
        <v>793</v>
      </c>
      <c r="R84" s="173" t="s">
        <v>1044</v>
      </c>
      <c r="S84" s="173"/>
      <c r="T84" s="159"/>
      <c r="U84" s="121"/>
      <c r="V84" s="121"/>
      <c r="W84" s="121"/>
      <c r="X84" s="121"/>
      <c r="Y84" s="121"/>
      <c r="Z84" s="124"/>
      <c r="AA84" s="124"/>
    </row>
    <row r="85" spans="1:27" s="146" customFormat="1" ht="138">
      <c r="A85" s="119" t="s">
        <v>617</v>
      </c>
      <c r="B85" s="120" t="s">
        <v>547</v>
      </c>
      <c r="C85" s="163" t="s">
        <v>926</v>
      </c>
      <c r="D85" s="163" t="s">
        <v>915</v>
      </c>
      <c r="E85" s="157"/>
      <c r="F85" s="157"/>
      <c r="G85" s="157" t="s">
        <v>988</v>
      </c>
      <c r="H85" s="158"/>
      <c r="I85" s="157">
        <v>3</v>
      </c>
      <c r="J85" s="157" t="s">
        <v>1007</v>
      </c>
      <c r="K85" s="157" t="s">
        <v>1049</v>
      </c>
      <c r="L85" s="157" t="s">
        <v>629</v>
      </c>
      <c r="M85" s="157" t="s">
        <v>630</v>
      </c>
      <c r="N85" s="158"/>
      <c r="O85" s="158"/>
      <c r="P85" s="154">
        <v>43525</v>
      </c>
      <c r="Q85" s="156" t="s">
        <v>793</v>
      </c>
      <c r="R85" s="173" t="s">
        <v>1045</v>
      </c>
      <c r="S85" s="173"/>
      <c r="T85" s="165"/>
      <c r="U85" s="144"/>
      <c r="V85" s="144"/>
      <c r="W85" s="144"/>
      <c r="X85" s="144"/>
      <c r="Y85" s="144"/>
      <c r="Z85" s="145"/>
      <c r="AA85" s="145"/>
    </row>
    <row r="86" spans="1:27" s="146" customFormat="1" ht="110.4">
      <c r="A86" s="119" t="s">
        <v>617</v>
      </c>
      <c r="B86" s="120" t="s">
        <v>550</v>
      </c>
      <c r="C86" s="163" t="s">
        <v>927</v>
      </c>
      <c r="D86" s="163" t="s">
        <v>915</v>
      </c>
      <c r="E86" s="157"/>
      <c r="F86" s="157"/>
      <c r="G86" s="157" t="s">
        <v>988</v>
      </c>
      <c r="H86" s="166"/>
      <c r="I86" s="167">
        <v>3</v>
      </c>
      <c r="J86" s="157" t="s">
        <v>1007</v>
      </c>
      <c r="K86" s="157" t="s">
        <v>1049</v>
      </c>
      <c r="L86" s="157" t="s">
        <v>629</v>
      </c>
      <c r="M86" s="157" t="s">
        <v>630</v>
      </c>
      <c r="N86" s="158"/>
      <c r="O86" s="158"/>
      <c r="P86" s="154">
        <v>43525</v>
      </c>
      <c r="Q86" s="156" t="s">
        <v>793</v>
      </c>
      <c r="R86" s="173" t="s">
        <v>1041</v>
      </c>
      <c r="S86" s="173"/>
      <c r="T86" s="165"/>
      <c r="U86" s="144"/>
      <c r="V86" s="144"/>
      <c r="W86" s="144"/>
      <c r="X86" s="144"/>
      <c r="Y86" s="144"/>
      <c r="Z86" s="145"/>
      <c r="AA86" s="145"/>
    </row>
    <row r="87" spans="1:27" s="146" customFormat="1" ht="220.8">
      <c r="A87" s="119" t="s">
        <v>617</v>
      </c>
      <c r="B87" s="120" t="s">
        <v>551</v>
      </c>
      <c r="C87" s="163" t="s">
        <v>928</v>
      </c>
      <c r="D87" s="163" t="s">
        <v>915</v>
      </c>
      <c r="E87" s="157"/>
      <c r="F87" s="157" t="s">
        <v>989</v>
      </c>
      <c r="G87" s="157"/>
      <c r="H87" s="166"/>
      <c r="I87" s="167">
        <v>4</v>
      </c>
      <c r="J87" s="157" t="s">
        <v>1007</v>
      </c>
      <c r="K87" s="157" t="s">
        <v>1049</v>
      </c>
      <c r="L87" s="157" t="s">
        <v>629</v>
      </c>
      <c r="M87" s="157" t="s">
        <v>630</v>
      </c>
      <c r="N87" s="158"/>
      <c r="O87" s="158"/>
      <c r="P87" s="154">
        <v>43525</v>
      </c>
      <c r="Q87" s="156" t="s">
        <v>793</v>
      </c>
      <c r="R87" s="173"/>
      <c r="S87" s="173"/>
      <c r="T87" s="165"/>
      <c r="U87" s="144"/>
      <c r="V87" s="144"/>
      <c r="W87" s="144"/>
      <c r="X87" s="144"/>
      <c r="Y87" s="144"/>
      <c r="Z87" s="145"/>
      <c r="AA87" s="145"/>
    </row>
    <row r="88" spans="1:27" s="146" customFormat="1" ht="96.6">
      <c r="A88" s="119" t="s">
        <v>617</v>
      </c>
      <c r="B88" s="120" t="s">
        <v>556</v>
      </c>
      <c r="C88" s="158" t="s">
        <v>929</v>
      </c>
      <c r="D88" s="158" t="s">
        <v>930</v>
      </c>
      <c r="E88" s="157"/>
      <c r="F88" s="157"/>
      <c r="G88" s="157" t="s">
        <v>988</v>
      </c>
      <c r="H88" s="158"/>
      <c r="I88" s="157">
        <v>4</v>
      </c>
      <c r="J88" s="157" t="s">
        <v>1007</v>
      </c>
      <c r="K88" s="157" t="s">
        <v>1049</v>
      </c>
      <c r="L88" s="157" t="s">
        <v>629</v>
      </c>
      <c r="M88" s="157" t="s">
        <v>630</v>
      </c>
      <c r="N88" s="158"/>
      <c r="O88" s="158"/>
      <c r="P88" s="154">
        <v>43525</v>
      </c>
      <c r="Q88" s="156" t="s">
        <v>793</v>
      </c>
      <c r="R88" s="173"/>
      <c r="S88" s="173"/>
      <c r="T88" s="165"/>
      <c r="U88" s="144"/>
      <c r="V88" s="144"/>
      <c r="W88" s="144"/>
      <c r="X88" s="144"/>
      <c r="Y88" s="144"/>
      <c r="Z88" s="145"/>
      <c r="AA88" s="145"/>
    </row>
    <row r="89" spans="1:27" s="146" customFormat="1" ht="96.6">
      <c r="A89" s="119" t="s">
        <v>617</v>
      </c>
      <c r="B89" s="120" t="s">
        <v>561</v>
      </c>
      <c r="C89" s="158" t="s">
        <v>929</v>
      </c>
      <c r="D89" s="158" t="s">
        <v>931</v>
      </c>
      <c r="E89" s="157"/>
      <c r="F89" s="157"/>
      <c r="G89" s="157" t="s">
        <v>988</v>
      </c>
      <c r="H89" s="158"/>
      <c r="I89" s="157">
        <v>4</v>
      </c>
      <c r="J89" s="157" t="s">
        <v>1007</v>
      </c>
      <c r="K89" s="157" t="s">
        <v>1049</v>
      </c>
      <c r="L89" s="157" t="s">
        <v>629</v>
      </c>
      <c r="M89" s="157" t="s">
        <v>630</v>
      </c>
      <c r="N89" s="158"/>
      <c r="O89" s="158"/>
      <c r="P89" s="154">
        <v>43525</v>
      </c>
      <c r="Q89" s="156" t="s">
        <v>793</v>
      </c>
      <c r="R89" s="173"/>
      <c r="S89" s="173"/>
      <c r="T89" s="168"/>
      <c r="U89" s="144"/>
      <c r="V89" s="144"/>
      <c r="W89" s="144"/>
      <c r="X89" s="144"/>
      <c r="Y89" s="144"/>
      <c r="Z89" s="145"/>
      <c r="AA89" s="145"/>
    </row>
    <row r="90" spans="1:27" s="146" customFormat="1" ht="96.6">
      <c r="A90" s="119" t="s">
        <v>617</v>
      </c>
      <c r="B90" s="120" t="s">
        <v>564</v>
      </c>
      <c r="C90" s="158" t="s">
        <v>932</v>
      </c>
      <c r="D90" s="158" t="s">
        <v>933</v>
      </c>
      <c r="E90" s="157"/>
      <c r="F90" s="157"/>
      <c r="G90" s="157" t="s">
        <v>988</v>
      </c>
      <c r="H90" s="158"/>
      <c r="I90" s="157">
        <v>4</v>
      </c>
      <c r="J90" s="157" t="s">
        <v>1007</v>
      </c>
      <c r="K90" s="157" t="s">
        <v>1049</v>
      </c>
      <c r="L90" s="157" t="s">
        <v>629</v>
      </c>
      <c r="M90" s="157" t="s">
        <v>630</v>
      </c>
      <c r="N90" s="158"/>
      <c r="O90" s="158"/>
      <c r="P90" s="154">
        <v>43525</v>
      </c>
      <c r="Q90" s="156" t="s">
        <v>793</v>
      </c>
      <c r="R90" s="173"/>
      <c r="S90" s="173"/>
      <c r="T90" s="165"/>
      <c r="U90" s="144"/>
      <c r="V90" s="144"/>
      <c r="W90" s="144"/>
      <c r="X90" s="144"/>
      <c r="Y90" s="144"/>
      <c r="Z90" s="145"/>
      <c r="AA90" s="145"/>
    </row>
    <row r="91" spans="1:27" s="146" customFormat="1" ht="96.6">
      <c r="A91" s="119" t="s">
        <v>617</v>
      </c>
      <c r="B91" s="120" t="s">
        <v>567</v>
      </c>
      <c r="C91" s="158" t="s">
        <v>932</v>
      </c>
      <c r="D91" s="158" t="s">
        <v>934</v>
      </c>
      <c r="E91" s="157"/>
      <c r="F91" s="157"/>
      <c r="G91" s="157" t="s">
        <v>988</v>
      </c>
      <c r="H91" s="158"/>
      <c r="I91" s="157">
        <v>4</v>
      </c>
      <c r="J91" s="157" t="s">
        <v>1007</v>
      </c>
      <c r="K91" s="157" t="s">
        <v>1049</v>
      </c>
      <c r="L91" s="157" t="s">
        <v>629</v>
      </c>
      <c r="M91" s="157" t="s">
        <v>630</v>
      </c>
      <c r="N91" s="158"/>
      <c r="O91" s="158"/>
      <c r="P91" s="154">
        <v>43525</v>
      </c>
      <c r="Q91" s="156" t="s">
        <v>793</v>
      </c>
      <c r="R91" s="173" t="s">
        <v>1041</v>
      </c>
      <c r="S91" s="173"/>
      <c r="T91" s="165"/>
      <c r="U91" s="144"/>
      <c r="V91" s="144"/>
      <c r="W91" s="144"/>
      <c r="X91" s="144"/>
      <c r="Y91" s="144"/>
      <c r="Z91" s="145"/>
      <c r="AA91" s="145"/>
    </row>
    <row r="92" spans="1:27" s="146" customFormat="1" ht="96.6">
      <c r="A92" s="119" t="s">
        <v>617</v>
      </c>
      <c r="B92" s="120" t="s">
        <v>569</v>
      </c>
      <c r="C92" s="158" t="s">
        <v>935</v>
      </c>
      <c r="D92" s="158" t="s">
        <v>936</v>
      </c>
      <c r="E92" s="157" t="s">
        <v>990</v>
      </c>
      <c r="F92" s="157"/>
      <c r="G92" s="157" t="s">
        <v>990</v>
      </c>
      <c r="H92" s="158" t="s">
        <v>37</v>
      </c>
      <c r="I92" s="157">
        <v>2</v>
      </c>
      <c r="J92" s="157" t="s">
        <v>620</v>
      </c>
      <c r="K92" s="157" t="s">
        <v>677</v>
      </c>
      <c r="L92" s="157" t="s">
        <v>677</v>
      </c>
      <c r="M92" s="157" t="s">
        <v>1009</v>
      </c>
      <c r="N92" s="158"/>
      <c r="O92" s="158"/>
      <c r="P92" s="154">
        <v>43525</v>
      </c>
      <c r="Q92" s="156" t="s">
        <v>793</v>
      </c>
      <c r="R92" s="173" t="s">
        <v>1046</v>
      </c>
      <c r="S92" s="173"/>
      <c r="T92" s="165"/>
      <c r="U92" s="144"/>
      <c r="V92" s="144"/>
      <c r="W92" s="144"/>
      <c r="X92" s="144"/>
      <c r="Y92" s="144"/>
      <c r="Z92" s="145"/>
      <c r="AA92" s="145"/>
    </row>
    <row r="93" spans="1:27" s="146" customFormat="1" ht="96.6">
      <c r="A93" s="119" t="s">
        <v>617</v>
      </c>
      <c r="B93" s="120" t="s">
        <v>576</v>
      </c>
      <c r="C93" s="158" t="s">
        <v>578</v>
      </c>
      <c r="D93" s="158" t="s">
        <v>937</v>
      </c>
      <c r="E93" s="157" t="s">
        <v>990</v>
      </c>
      <c r="F93" s="157"/>
      <c r="G93" s="157" t="s">
        <v>990</v>
      </c>
      <c r="H93" s="158" t="s">
        <v>37</v>
      </c>
      <c r="I93" s="157">
        <v>2</v>
      </c>
      <c r="J93" s="157" t="s">
        <v>620</v>
      </c>
      <c r="K93" s="157" t="s">
        <v>677</v>
      </c>
      <c r="L93" s="152" t="s">
        <v>677</v>
      </c>
      <c r="M93" s="157" t="s">
        <v>1009</v>
      </c>
      <c r="N93" s="158"/>
      <c r="O93" s="158"/>
      <c r="P93" s="154">
        <v>43525</v>
      </c>
      <c r="Q93" s="156" t="s">
        <v>793</v>
      </c>
      <c r="R93" s="173"/>
      <c r="S93" s="173"/>
      <c r="T93" s="165"/>
      <c r="U93" s="144"/>
      <c r="V93" s="144"/>
      <c r="W93" s="144"/>
      <c r="X93" s="144"/>
      <c r="Y93" s="144"/>
      <c r="Z93" s="145"/>
      <c r="AA93" s="145"/>
    </row>
    <row r="94" spans="1:27" s="146" customFormat="1" ht="96.6">
      <c r="A94" s="119" t="s">
        <v>617</v>
      </c>
      <c r="B94" s="120" t="s">
        <v>581</v>
      </c>
      <c r="C94" s="158" t="s">
        <v>584</v>
      </c>
      <c r="D94" s="158" t="s">
        <v>37</v>
      </c>
      <c r="E94" s="157"/>
      <c r="F94" s="157" t="s">
        <v>991</v>
      </c>
      <c r="G94" s="157" t="s">
        <v>990</v>
      </c>
      <c r="H94" s="158" t="s">
        <v>37</v>
      </c>
      <c r="I94" s="157">
        <v>3</v>
      </c>
      <c r="J94" s="157" t="s">
        <v>1021</v>
      </c>
      <c r="K94" s="157" t="s">
        <v>677</v>
      </c>
      <c r="L94" s="152" t="s">
        <v>677</v>
      </c>
      <c r="M94" s="157" t="s">
        <v>1078</v>
      </c>
      <c r="N94" s="158"/>
      <c r="O94" s="158"/>
      <c r="P94" s="154">
        <v>43525</v>
      </c>
      <c r="Q94" s="156" t="s">
        <v>793</v>
      </c>
      <c r="R94" s="173"/>
      <c r="S94" s="173"/>
      <c r="T94" s="165"/>
      <c r="U94" s="144"/>
      <c r="V94" s="144"/>
      <c r="W94" s="144"/>
      <c r="X94" s="144"/>
      <c r="Y94" s="144"/>
      <c r="Z94" s="145"/>
      <c r="AA94" s="145"/>
    </row>
    <row r="95" spans="1:27" ht="110.4">
      <c r="A95" s="119" t="s">
        <v>617</v>
      </c>
      <c r="B95" s="120" t="s">
        <v>588</v>
      </c>
      <c r="C95" s="158" t="s">
        <v>590</v>
      </c>
      <c r="D95" s="158" t="s">
        <v>938</v>
      </c>
      <c r="E95" s="157"/>
      <c r="F95" s="157"/>
      <c r="G95" s="157" t="s">
        <v>990</v>
      </c>
      <c r="H95" s="169" t="s">
        <v>37</v>
      </c>
      <c r="I95" s="157">
        <v>3</v>
      </c>
      <c r="J95" s="157" t="s">
        <v>1021</v>
      </c>
      <c r="K95" s="157" t="s">
        <v>677</v>
      </c>
      <c r="L95" s="152" t="s">
        <v>677</v>
      </c>
      <c r="M95" s="157" t="s">
        <v>1078</v>
      </c>
      <c r="N95" s="153"/>
      <c r="O95" s="153"/>
      <c r="P95" s="154">
        <v>43525</v>
      </c>
      <c r="Q95" s="156" t="s">
        <v>793</v>
      </c>
      <c r="R95" s="173"/>
      <c r="S95" s="173"/>
      <c r="T95" s="159"/>
      <c r="U95" s="121"/>
      <c r="V95" s="121"/>
      <c r="W95" s="121"/>
      <c r="X95" s="121"/>
      <c r="Y95" s="121"/>
      <c r="Z95" s="124"/>
      <c r="AA95" s="124"/>
    </row>
    <row r="96" spans="1:27" ht="110.4">
      <c r="A96" s="119" t="s">
        <v>617</v>
      </c>
      <c r="B96" s="120" t="s">
        <v>593</v>
      </c>
      <c r="C96" s="158" t="s">
        <v>595</v>
      </c>
      <c r="D96" s="158" t="s">
        <v>938</v>
      </c>
      <c r="E96" s="157"/>
      <c r="F96" s="157"/>
      <c r="G96" s="157" t="s">
        <v>990</v>
      </c>
      <c r="H96" s="158" t="s">
        <v>37</v>
      </c>
      <c r="I96" s="157">
        <v>4</v>
      </c>
      <c r="J96" s="157" t="s">
        <v>1021</v>
      </c>
      <c r="K96" s="157" t="s">
        <v>677</v>
      </c>
      <c r="L96" s="152" t="s">
        <v>677</v>
      </c>
      <c r="M96" s="157" t="s">
        <v>1078</v>
      </c>
      <c r="N96" s="153"/>
      <c r="O96" s="153"/>
      <c r="P96" s="154">
        <v>43525</v>
      </c>
      <c r="Q96" s="156" t="s">
        <v>793</v>
      </c>
      <c r="R96" s="173"/>
      <c r="S96" s="173"/>
      <c r="T96" s="159"/>
      <c r="U96" s="121"/>
      <c r="V96" s="121"/>
      <c r="W96" s="121"/>
      <c r="X96" s="121"/>
      <c r="Y96" s="121"/>
      <c r="Z96" s="124"/>
      <c r="AA96" s="124"/>
    </row>
    <row r="97" spans="1:27" ht="96.6">
      <c r="A97" s="119" t="s">
        <v>617</v>
      </c>
      <c r="B97" s="120" t="s">
        <v>596</v>
      </c>
      <c r="C97" s="158" t="s">
        <v>939</v>
      </c>
      <c r="D97" s="158" t="s">
        <v>940</v>
      </c>
      <c r="E97" s="157"/>
      <c r="F97" s="157"/>
      <c r="G97" s="157" t="s">
        <v>990</v>
      </c>
      <c r="H97" s="158"/>
      <c r="I97" s="157">
        <v>3</v>
      </c>
      <c r="J97" s="157" t="s">
        <v>1021</v>
      </c>
      <c r="K97" s="157" t="s">
        <v>677</v>
      </c>
      <c r="L97" s="152" t="s">
        <v>677</v>
      </c>
      <c r="M97" s="157" t="s">
        <v>1078</v>
      </c>
      <c r="N97" s="153"/>
      <c r="O97" s="153"/>
      <c r="P97" s="154">
        <v>43525</v>
      </c>
      <c r="Q97" s="156" t="s">
        <v>793</v>
      </c>
      <c r="R97" s="173"/>
      <c r="S97" s="173"/>
      <c r="T97" s="159"/>
      <c r="U97" s="121"/>
      <c r="V97" s="121"/>
      <c r="W97" s="121"/>
      <c r="X97" s="121"/>
      <c r="Y97" s="121"/>
      <c r="Z97" s="124"/>
      <c r="AA97" s="124"/>
    </row>
    <row r="98" spans="1:27" ht="96.6">
      <c r="A98" s="119" t="s">
        <v>617</v>
      </c>
      <c r="B98" s="120" t="s">
        <v>602</v>
      </c>
      <c r="C98" s="158" t="s">
        <v>941</v>
      </c>
      <c r="D98" s="158" t="s">
        <v>942</v>
      </c>
      <c r="E98" s="157"/>
      <c r="F98" s="157"/>
      <c r="G98" s="157"/>
      <c r="H98" s="158"/>
      <c r="I98" s="157">
        <v>3</v>
      </c>
      <c r="J98" s="157" t="s">
        <v>1021</v>
      </c>
      <c r="K98" s="157" t="s">
        <v>677</v>
      </c>
      <c r="L98" s="152" t="s">
        <v>677</v>
      </c>
      <c r="M98" s="152" t="s">
        <v>1009</v>
      </c>
      <c r="N98" s="153"/>
      <c r="O98" s="153"/>
      <c r="P98" s="154">
        <v>43525</v>
      </c>
      <c r="Q98" s="156" t="s">
        <v>793</v>
      </c>
      <c r="R98" s="173"/>
      <c r="S98" s="173"/>
      <c r="T98" s="159"/>
      <c r="U98" s="121"/>
      <c r="V98" s="121"/>
      <c r="W98" s="121"/>
      <c r="X98" s="121"/>
      <c r="Y98" s="121"/>
      <c r="Z98" s="124"/>
      <c r="AA98" s="124"/>
    </row>
    <row r="99" spans="1:27" ht="96.6">
      <c r="A99" s="119" t="s">
        <v>617</v>
      </c>
      <c r="B99" s="120" t="s">
        <v>607</v>
      </c>
      <c r="C99" s="158" t="s">
        <v>610</v>
      </c>
      <c r="D99" s="158" t="s">
        <v>611</v>
      </c>
      <c r="E99" s="157"/>
      <c r="F99" s="157"/>
      <c r="G99" s="157" t="s">
        <v>988</v>
      </c>
      <c r="H99" s="158" t="s">
        <v>964</v>
      </c>
      <c r="I99" s="157">
        <v>3</v>
      </c>
      <c r="J99" s="157" t="s">
        <v>1007</v>
      </c>
      <c r="K99" s="157" t="s">
        <v>1049</v>
      </c>
      <c r="L99" s="152" t="s">
        <v>629</v>
      </c>
      <c r="M99" s="152" t="s">
        <v>630</v>
      </c>
      <c r="N99" s="153"/>
      <c r="O99" s="153"/>
      <c r="P99" s="154">
        <v>43525</v>
      </c>
      <c r="Q99" s="156" t="s">
        <v>793</v>
      </c>
      <c r="R99" s="173"/>
      <c r="S99" s="173"/>
      <c r="T99" s="159"/>
      <c r="U99" s="121"/>
      <c r="V99" s="121"/>
      <c r="W99" s="121"/>
      <c r="X99" s="121"/>
      <c r="Y99" s="121"/>
      <c r="Z99" s="124"/>
      <c r="AA99" s="124"/>
    </row>
    <row r="100" spans="1:27" ht="138">
      <c r="A100" s="119" t="s">
        <v>618</v>
      </c>
      <c r="B100" s="120" t="s">
        <v>422</v>
      </c>
      <c r="C100" s="158" t="s">
        <v>943</v>
      </c>
      <c r="D100" s="158" t="s">
        <v>426</v>
      </c>
      <c r="E100" s="157" t="s">
        <v>963</v>
      </c>
      <c r="F100" s="157" t="s">
        <v>964</v>
      </c>
      <c r="G100" s="157" t="s">
        <v>965</v>
      </c>
      <c r="H100" s="158"/>
      <c r="I100" s="157">
        <v>1</v>
      </c>
      <c r="J100" s="157" t="s">
        <v>998</v>
      </c>
      <c r="K100" s="157" t="s">
        <v>1049</v>
      </c>
      <c r="L100" s="157" t="s">
        <v>629</v>
      </c>
      <c r="M100" s="157" t="s">
        <v>631</v>
      </c>
      <c r="N100" s="158" t="s">
        <v>1029</v>
      </c>
      <c r="O100" s="158" t="s">
        <v>1031</v>
      </c>
      <c r="P100" s="154">
        <v>43525</v>
      </c>
      <c r="Q100" s="156" t="s">
        <v>793</v>
      </c>
      <c r="R100" s="173"/>
      <c r="S100" s="173"/>
      <c r="T100" s="159"/>
      <c r="U100" s="121"/>
      <c r="V100" s="121"/>
      <c r="W100" s="121"/>
      <c r="X100" s="121"/>
      <c r="Y100" s="121"/>
      <c r="Z100" s="124"/>
      <c r="AA100" s="124"/>
    </row>
    <row r="101" spans="1:27" ht="124.2">
      <c r="A101" s="125" t="s">
        <v>618</v>
      </c>
      <c r="B101" s="126" t="s">
        <v>427</v>
      </c>
      <c r="C101" s="161" t="s">
        <v>944</v>
      </c>
      <c r="D101" s="161" t="s">
        <v>426</v>
      </c>
      <c r="E101" s="152" t="s">
        <v>963</v>
      </c>
      <c r="F101" s="152" t="s">
        <v>964</v>
      </c>
      <c r="G101" s="152" t="s">
        <v>965</v>
      </c>
      <c r="H101" s="153"/>
      <c r="I101" s="152">
        <v>1</v>
      </c>
      <c r="J101" s="152" t="s">
        <v>998</v>
      </c>
      <c r="K101" s="152" t="s">
        <v>1049</v>
      </c>
      <c r="L101" s="157" t="s">
        <v>629</v>
      </c>
      <c r="M101" s="157" t="s">
        <v>631</v>
      </c>
      <c r="N101" s="158" t="s">
        <v>1032</v>
      </c>
      <c r="O101" s="158" t="s">
        <v>1033</v>
      </c>
      <c r="P101" s="154">
        <v>43525</v>
      </c>
      <c r="Q101" s="156" t="s">
        <v>793</v>
      </c>
      <c r="R101" s="173"/>
      <c r="S101" s="173"/>
      <c r="T101" s="159"/>
      <c r="U101" s="121"/>
      <c r="V101" s="121"/>
      <c r="W101" s="121"/>
      <c r="X101" s="121"/>
      <c r="Y101" s="121"/>
      <c r="Z101" s="124"/>
      <c r="AA101" s="124"/>
    </row>
    <row r="102" spans="1:27" ht="124.2">
      <c r="A102" s="125" t="s">
        <v>618</v>
      </c>
      <c r="B102" s="126" t="s">
        <v>431</v>
      </c>
      <c r="C102" s="161" t="s">
        <v>945</v>
      </c>
      <c r="D102" s="161" t="s">
        <v>426</v>
      </c>
      <c r="E102" s="152" t="s">
        <v>963</v>
      </c>
      <c r="F102" s="152" t="s">
        <v>964</v>
      </c>
      <c r="G102" s="152" t="s">
        <v>965</v>
      </c>
      <c r="H102" s="153"/>
      <c r="I102" s="152">
        <v>1</v>
      </c>
      <c r="J102" s="152" t="s">
        <v>998</v>
      </c>
      <c r="K102" s="152" t="s">
        <v>1049</v>
      </c>
      <c r="L102" s="157" t="s">
        <v>629</v>
      </c>
      <c r="M102" s="157" t="s">
        <v>631</v>
      </c>
      <c r="N102" s="158" t="s">
        <v>37</v>
      </c>
      <c r="O102" s="158"/>
      <c r="P102" s="154">
        <v>43525</v>
      </c>
      <c r="Q102" s="156" t="s">
        <v>793</v>
      </c>
      <c r="R102" s="173"/>
      <c r="S102" s="173"/>
      <c r="T102" s="159"/>
      <c r="U102" s="121"/>
      <c r="V102" s="121"/>
      <c r="W102" s="121"/>
      <c r="X102" s="121"/>
      <c r="Y102" s="121"/>
      <c r="Z102" s="124"/>
      <c r="AA102" s="124"/>
    </row>
    <row r="103" spans="1:27" ht="220.8">
      <c r="A103" s="125" t="s">
        <v>619</v>
      </c>
      <c r="B103" s="126" t="s">
        <v>435</v>
      </c>
      <c r="C103" s="161" t="s">
        <v>946</v>
      </c>
      <c r="D103" s="161" t="s">
        <v>947</v>
      </c>
      <c r="E103" s="152" t="s">
        <v>703</v>
      </c>
      <c r="F103" s="152" t="s">
        <v>972</v>
      </c>
      <c r="G103" s="152" t="s">
        <v>703</v>
      </c>
      <c r="H103" s="153"/>
      <c r="I103" s="152">
        <v>3</v>
      </c>
      <c r="J103" s="152" t="s">
        <v>998</v>
      </c>
      <c r="K103" s="152" t="s">
        <v>1049</v>
      </c>
      <c r="L103" s="157" t="s">
        <v>629</v>
      </c>
      <c r="M103" s="157" t="s">
        <v>631</v>
      </c>
      <c r="N103" s="158"/>
      <c r="O103" s="158"/>
      <c r="P103" s="154">
        <v>43525</v>
      </c>
      <c r="Q103" s="156" t="s">
        <v>793</v>
      </c>
      <c r="R103" s="173"/>
      <c r="S103" s="173"/>
      <c r="T103" s="159"/>
      <c r="U103" s="121"/>
      <c r="V103" s="121"/>
      <c r="W103" s="121"/>
      <c r="X103" s="121"/>
      <c r="Y103" s="121"/>
      <c r="Z103" s="124"/>
      <c r="AA103" s="124"/>
    </row>
    <row r="104" spans="1:27" ht="124.2">
      <c r="A104" s="128" t="s">
        <v>619</v>
      </c>
      <c r="B104" s="120" t="s">
        <v>439</v>
      </c>
      <c r="C104" s="158" t="s">
        <v>948</v>
      </c>
      <c r="D104" s="158" t="s">
        <v>949</v>
      </c>
      <c r="E104" s="157" t="s">
        <v>703</v>
      </c>
      <c r="F104" s="157" t="s">
        <v>981</v>
      </c>
      <c r="G104" s="152" t="s">
        <v>703</v>
      </c>
      <c r="H104" s="158"/>
      <c r="I104" s="157">
        <v>4</v>
      </c>
      <c r="J104" s="157" t="s">
        <v>998</v>
      </c>
      <c r="K104" s="157" t="s">
        <v>1049</v>
      </c>
      <c r="L104" s="157" t="s">
        <v>629</v>
      </c>
      <c r="M104" s="157" t="s">
        <v>1071</v>
      </c>
      <c r="N104" s="158"/>
      <c r="O104" s="158"/>
      <c r="P104" s="154">
        <v>43525</v>
      </c>
      <c r="Q104" s="156" t="s">
        <v>793</v>
      </c>
      <c r="R104" s="173"/>
      <c r="S104" s="173"/>
      <c r="T104" s="159"/>
      <c r="U104" s="121"/>
      <c r="V104" s="121"/>
      <c r="W104" s="121"/>
      <c r="X104" s="121"/>
      <c r="Y104" s="121"/>
      <c r="Z104" s="124"/>
      <c r="AA104" s="124"/>
    </row>
    <row r="105" spans="1:27" ht="234.6">
      <c r="A105" s="128" t="s">
        <v>619</v>
      </c>
      <c r="B105" s="120" t="s">
        <v>440</v>
      </c>
      <c r="C105" s="163" t="s">
        <v>896</v>
      </c>
      <c r="D105" s="163" t="s">
        <v>950</v>
      </c>
      <c r="E105" s="157" t="s">
        <v>400</v>
      </c>
      <c r="F105" s="157" t="s">
        <v>992</v>
      </c>
      <c r="G105" s="157" t="s">
        <v>400</v>
      </c>
      <c r="H105" s="158"/>
      <c r="I105" s="157">
        <v>3</v>
      </c>
      <c r="J105" s="157" t="s">
        <v>998</v>
      </c>
      <c r="K105" s="157" t="s">
        <v>1049</v>
      </c>
      <c r="L105" s="157" t="s">
        <v>629</v>
      </c>
      <c r="M105" s="157" t="s">
        <v>630</v>
      </c>
      <c r="N105" s="158"/>
      <c r="O105" s="158"/>
      <c r="P105" s="154">
        <v>43525</v>
      </c>
      <c r="Q105" s="156" t="s">
        <v>793</v>
      </c>
      <c r="R105" s="173"/>
      <c r="S105" s="173"/>
      <c r="T105" s="159"/>
      <c r="U105" s="121"/>
      <c r="V105" s="121"/>
      <c r="W105" s="121"/>
      <c r="X105" s="121"/>
      <c r="Y105" s="121"/>
      <c r="Z105" s="124"/>
      <c r="AA105" s="124"/>
    </row>
    <row r="106" spans="1:27" ht="124.2">
      <c r="A106" s="128" t="s">
        <v>619</v>
      </c>
      <c r="B106" s="120" t="s">
        <v>442</v>
      </c>
      <c r="C106" s="161" t="s">
        <v>1065</v>
      </c>
      <c r="D106" s="161" t="s">
        <v>1066</v>
      </c>
      <c r="E106" s="152" t="s">
        <v>1067</v>
      </c>
      <c r="F106" s="157" t="s">
        <v>964</v>
      </c>
      <c r="G106" s="157" t="s">
        <v>965</v>
      </c>
      <c r="H106" s="158"/>
      <c r="I106" s="157">
        <v>1</v>
      </c>
      <c r="J106" s="157" t="s">
        <v>998</v>
      </c>
      <c r="K106" s="157" t="s">
        <v>1049</v>
      </c>
      <c r="L106" s="157" t="s">
        <v>629</v>
      </c>
      <c r="M106" s="157" t="s">
        <v>631</v>
      </c>
      <c r="N106" s="158" t="s">
        <v>964</v>
      </c>
      <c r="O106" s="158" t="s">
        <v>1034</v>
      </c>
      <c r="P106" s="154">
        <v>43525</v>
      </c>
      <c r="Q106" s="156" t="s">
        <v>793</v>
      </c>
      <c r="R106" s="185"/>
      <c r="S106" s="173"/>
      <c r="T106" s="159"/>
      <c r="U106" s="121"/>
      <c r="V106" s="121"/>
      <c r="W106" s="121"/>
      <c r="X106" s="121"/>
      <c r="Y106" s="121"/>
      <c r="Z106" s="124"/>
      <c r="AA106" s="124"/>
    </row>
    <row r="107" spans="1:27" ht="124.2">
      <c r="A107" s="125" t="s">
        <v>619</v>
      </c>
      <c r="B107" s="126" t="s">
        <v>447</v>
      </c>
      <c r="C107" s="153" t="s">
        <v>450</v>
      </c>
      <c r="D107" s="153" t="s">
        <v>951</v>
      </c>
      <c r="E107" s="152" t="s">
        <v>963</v>
      </c>
      <c r="F107" s="152" t="s">
        <v>964</v>
      </c>
      <c r="G107" s="152" t="s">
        <v>965</v>
      </c>
      <c r="H107" s="153"/>
      <c r="I107" s="152">
        <v>3</v>
      </c>
      <c r="J107" s="152" t="s">
        <v>998</v>
      </c>
      <c r="K107" s="152" t="s">
        <v>1049</v>
      </c>
      <c r="L107" s="157" t="s">
        <v>629</v>
      </c>
      <c r="M107" s="157" t="s">
        <v>631</v>
      </c>
      <c r="N107" s="158" t="s">
        <v>964</v>
      </c>
      <c r="O107" s="158" t="s">
        <v>1035</v>
      </c>
      <c r="P107" s="154">
        <v>43525</v>
      </c>
      <c r="Q107" s="156" t="s">
        <v>793</v>
      </c>
      <c r="R107" s="173"/>
      <c r="S107" s="173"/>
      <c r="T107" s="159"/>
      <c r="U107" s="121"/>
      <c r="V107" s="121"/>
      <c r="W107" s="121"/>
      <c r="X107" s="121"/>
      <c r="Y107" s="121"/>
      <c r="Z107" s="124"/>
      <c r="AA107" s="124"/>
    </row>
    <row r="108" spans="1:27" ht="124.2">
      <c r="A108" s="125" t="s">
        <v>619</v>
      </c>
      <c r="B108" s="126" t="s">
        <v>453</v>
      </c>
      <c r="C108" s="153" t="s">
        <v>952</v>
      </c>
      <c r="D108" s="153" t="s">
        <v>953</v>
      </c>
      <c r="E108" s="152" t="s">
        <v>993</v>
      </c>
      <c r="F108" s="152" t="s">
        <v>964</v>
      </c>
      <c r="G108" s="152" t="s">
        <v>965</v>
      </c>
      <c r="H108" s="153"/>
      <c r="I108" s="152">
        <v>4</v>
      </c>
      <c r="J108" s="152" t="s">
        <v>1017</v>
      </c>
      <c r="K108" s="152" t="s">
        <v>1018</v>
      </c>
      <c r="L108" s="186" t="s">
        <v>1080</v>
      </c>
      <c r="M108" s="186" t="s">
        <v>1080</v>
      </c>
      <c r="N108" s="158" t="s">
        <v>964</v>
      </c>
      <c r="O108" s="158" t="s">
        <v>1036</v>
      </c>
      <c r="P108" s="154">
        <v>43525</v>
      </c>
      <c r="Q108" s="156" t="s">
        <v>793</v>
      </c>
      <c r="R108" s="173" t="s">
        <v>1047</v>
      </c>
      <c r="S108" s="173"/>
      <c r="T108" s="159"/>
      <c r="U108" s="121"/>
      <c r="V108" s="121"/>
      <c r="W108" s="121"/>
      <c r="X108" s="121"/>
      <c r="Y108" s="121"/>
      <c r="Z108" s="124"/>
      <c r="AA108" s="124"/>
    </row>
    <row r="109" spans="1:27" ht="124.2">
      <c r="A109" s="125" t="s">
        <v>619</v>
      </c>
      <c r="B109" s="126" t="s">
        <v>459</v>
      </c>
      <c r="C109" s="153" t="s">
        <v>954</v>
      </c>
      <c r="D109" s="153" t="s">
        <v>955</v>
      </c>
      <c r="E109" s="152" t="s">
        <v>963</v>
      </c>
      <c r="F109" s="152" t="s">
        <v>964</v>
      </c>
      <c r="G109" s="152" t="s">
        <v>965</v>
      </c>
      <c r="H109" s="153"/>
      <c r="I109" s="152">
        <v>3</v>
      </c>
      <c r="J109" s="152" t="s">
        <v>998</v>
      </c>
      <c r="K109" s="152" t="s">
        <v>1049</v>
      </c>
      <c r="L109" s="157" t="s">
        <v>629</v>
      </c>
      <c r="M109" s="157" t="s">
        <v>631</v>
      </c>
      <c r="N109" s="158" t="s">
        <v>964</v>
      </c>
      <c r="O109" s="158" t="s">
        <v>1037</v>
      </c>
      <c r="P109" s="154">
        <v>43525</v>
      </c>
      <c r="Q109" s="156" t="s">
        <v>793</v>
      </c>
      <c r="R109" s="173"/>
      <c r="S109" s="173"/>
      <c r="T109" s="159"/>
      <c r="U109" s="121"/>
      <c r="V109" s="121"/>
      <c r="W109" s="121"/>
      <c r="X109" s="121"/>
      <c r="Y109" s="121"/>
      <c r="Z109" s="124"/>
      <c r="AA109" s="124"/>
    </row>
    <row r="110" spans="1:27" ht="124.2">
      <c r="A110" s="125" t="s">
        <v>619</v>
      </c>
      <c r="B110" s="126" t="s">
        <v>465</v>
      </c>
      <c r="C110" s="153" t="s">
        <v>956</v>
      </c>
      <c r="D110" s="153" t="s">
        <v>957</v>
      </c>
      <c r="E110" s="152" t="s">
        <v>963</v>
      </c>
      <c r="F110" s="152" t="s">
        <v>964</v>
      </c>
      <c r="G110" s="152" t="s">
        <v>965</v>
      </c>
      <c r="H110" s="153"/>
      <c r="I110" s="152">
        <v>4</v>
      </c>
      <c r="J110" s="152" t="s">
        <v>998</v>
      </c>
      <c r="K110" s="152" t="s">
        <v>1049</v>
      </c>
      <c r="L110" s="157" t="s">
        <v>629</v>
      </c>
      <c r="M110" s="157" t="s">
        <v>631</v>
      </c>
      <c r="N110" s="158" t="s">
        <v>964</v>
      </c>
      <c r="O110" s="158" t="s">
        <v>1038</v>
      </c>
      <c r="P110" s="154">
        <v>43525</v>
      </c>
      <c r="Q110" s="156" t="s">
        <v>793</v>
      </c>
      <c r="R110" s="173" t="s">
        <v>1083</v>
      </c>
      <c r="S110" s="173"/>
      <c r="T110" s="159"/>
      <c r="U110" s="121"/>
      <c r="V110" s="121"/>
      <c r="W110" s="121"/>
      <c r="X110" s="121"/>
      <c r="Y110" s="147"/>
      <c r="Z110" s="148"/>
      <c r="AA110" s="148"/>
    </row>
  </sheetData>
  <sheetProtection sort="0" autoFilter="0"/>
  <conditionalFormatting sqref="Q54 Q44:Q45 Q3:Q8 Q10:Q12 Q57 Q69 Q73:Q75">
    <cfRule type="cellIs" dxfId="159" priority="138" operator="equal">
      <formula>"At Risk"</formula>
    </cfRule>
    <cfRule type="cellIs" dxfId="158" priority="139" operator="equal">
      <formula>"On Track"</formula>
    </cfRule>
    <cfRule type="cellIs" dxfId="157" priority="140" operator="equal">
      <formula>"Missed"</formula>
    </cfRule>
  </conditionalFormatting>
  <conditionalFormatting sqref="Q54 Q44:Q45 Q3:Q8 Q10:Q12 Q57 Q69 Q73:Q75">
    <cfRule type="cellIs" dxfId="156" priority="137" operator="equal">
      <formula>"Forecast Miss"</formula>
    </cfRule>
  </conditionalFormatting>
  <conditionalFormatting sqref="Q4">
    <cfRule type="cellIs" dxfId="155" priority="136" operator="equal">
      <formula>"Forecast Miss"</formula>
    </cfRule>
  </conditionalFormatting>
  <conditionalFormatting sqref="Q105">
    <cfRule type="cellIs" dxfId="154" priority="13" operator="equal">
      <formula>"Forecast Miss"</formula>
    </cfRule>
  </conditionalFormatting>
  <conditionalFormatting sqref="Q9">
    <cfRule type="cellIs" dxfId="153" priority="126" operator="equal">
      <formula>"At Risk"</formula>
    </cfRule>
    <cfRule type="cellIs" dxfId="152" priority="127" operator="equal">
      <formula>"On Track"</formula>
    </cfRule>
    <cfRule type="cellIs" dxfId="151" priority="128" operator="equal">
      <formula>"Missed"</formula>
    </cfRule>
  </conditionalFormatting>
  <conditionalFormatting sqref="Q9">
    <cfRule type="cellIs" dxfId="150" priority="125" operator="equal">
      <formula>"Forecast Miss"</formula>
    </cfRule>
  </conditionalFormatting>
  <conditionalFormatting sqref="Q103">
    <cfRule type="cellIs" dxfId="149" priority="6" operator="equal">
      <formula>"At Risk"</formula>
    </cfRule>
    <cfRule type="cellIs" dxfId="148" priority="7" operator="equal">
      <formula>"On Track"</formula>
    </cfRule>
    <cfRule type="cellIs" dxfId="147" priority="8" operator="equal">
      <formula>"Missed"</formula>
    </cfRule>
  </conditionalFormatting>
  <conditionalFormatting sqref="Q103">
    <cfRule type="cellIs" dxfId="146" priority="5" operator="equal">
      <formula>"Forecast Miss"</formula>
    </cfRule>
  </conditionalFormatting>
  <conditionalFormatting sqref="Q13:Q43">
    <cfRule type="cellIs" dxfId="145" priority="118" operator="equal">
      <formula>"At Risk"</formula>
    </cfRule>
    <cfRule type="cellIs" dxfId="144" priority="119" operator="equal">
      <formula>"On Track"</formula>
    </cfRule>
    <cfRule type="cellIs" dxfId="143" priority="120" operator="equal">
      <formula>"Missed"</formula>
    </cfRule>
  </conditionalFormatting>
  <conditionalFormatting sqref="Q13:Q43">
    <cfRule type="cellIs" dxfId="142" priority="117" operator="equal">
      <formula>"Forecast Miss"</formula>
    </cfRule>
  </conditionalFormatting>
  <conditionalFormatting sqref="Q46:Q48">
    <cfRule type="cellIs" dxfId="141" priority="114" operator="equal">
      <formula>"At Risk"</formula>
    </cfRule>
    <cfRule type="cellIs" dxfId="140" priority="115" operator="equal">
      <formula>"On Track"</formula>
    </cfRule>
    <cfRule type="cellIs" dxfId="139" priority="116" operator="equal">
      <formula>"Missed"</formula>
    </cfRule>
  </conditionalFormatting>
  <conditionalFormatting sqref="Q46:Q48">
    <cfRule type="cellIs" dxfId="138" priority="113" operator="equal">
      <formula>"Forecast Miss"</formula>
    </cfRule>
  </conditionalFormatting>
  <conditionalFormatting sqref="Q49:Q51">
    <cfRule type="cellIs" dxfId="137" priority="110" operator="equal">
      <formula>"At Risk"</formula>
    </cfRule>
    <cfRule type="cellIs" dxfId="136" priority="111" operator="equal">
      <formula>"On Track"</formula>
    </cfRule>
    <cfRule type="cellIs" dxfId="135" priority="112" operator="equal">
      <formula>"Missed"</formula>
    </cfRule>
  </conditionalFormatting>
  <conditionalFormatting sqref="Q49:Q51">
    <cfRule type="cellIs" dxfId="134" priority="109" operator="equal">
      <formula>"Forecast Miss"</formula>
    </cfRule>
  </conditionalFormatting>
  <conditionalFormatting sqref="Q52:Q53">
    <cfRule type="cellIs" dxfId="133" priority="106" operator="equal">
      <formula>"At Risk"</formula>
    </cfRule>
    <cfRule type="cellIs" dxfId="132" priority="107" operator="equal">
      <formula>"On Track"</formula>
    </cfRule>
    <cfRule type="cellIs" dxfId="131" priority="108" operator="equal">
      <formula>"Missed"</formula>
    </cfRule>
  </conditionalFormatting>
  <conditionalFormatting sqref="Q52:Q53">
    <cfRule type="cellIs" dxfId="130" priority="105" operator="equal">
      <formula>"Forecast Miss"</formula>
    </cfRule>
  </conditionalFormatting>
  <conditionalFormatting sqref="Q55:Q56">
    <cfRule type="cellIs" dxfId="129" priority="102" operator="equal">
      <formula>"At Risk"</formula>
    </cfRule>
    <cfRule type="cellIs" dxfId="128" priority="103" operator="equal">
      <formula>"On Track"</formula>
    </cfRule>
    <cfRule type="cellIs" dxfId="127" priority="104" operator="equal">
      <formula>"Missed"</formula>
    </cfRule>
  </conditionalFormatting>
  <conditionalFormatting sqref="Q55:Q56">
    <cfRule type="cellIs" dxfId="126" priority="101" operator="equal">
      <formula>"Forecast Miss"</formula>
    </cfRule>
  </conditionalFormatting>
  <conditionalFormatting sqref="Q58:Q60">
    <cfRule type="cellIs" dxfId="125" priority="98" operator="equal">
      <formula>"At Risk"</formula>
    </cfRule>
    <cfRule type="cellIs" dxfId="124" priority="99" operator="equal">
      <formula>"On Track"</formula>
    </cfRule>
    <cfRule type="cellIs" dxfId="123" priority="100" operator="equal">
      <formula>"Missed"</formula>
    </cfRule>
  </conditionalFormatting>
  <conditionalFormatting sqref="Q58:Q60">
    <cfRule type="cellIs" dxfId="122" priority="97" operator="equal">
      <formula>"Forecast Miss"</formula>
    </cfRule>
  </conditionalFormatting>
  <conditionalFormatting sqref="Q61:Q63">
    <cfRule type="cellIs" dxfId="121" priority="94" operator="equal">
      <formula>"At Risk"</formula>
    </cfRule>
    <cfRule type="cellIs" dxfId="120" priority="95" operator="equal">
      <formula>"On Track"</formula>
    </cfRule>
    <cfRule type="cellIs" dxfId="119" priority="96" operator="equal">
      <formula>"Missed"</formula>
    </cfRule>
  </conditionalFormatting>
  <conditionalFormatting sqref="Q61:Q63">
    <cfRule type="cellIs" dxfId="118" priority="93" operator="equal">
      <formula>"Forecast Miss"</formula>
    </cfRule>
  </conditionalFormatting>
  <conditionalFormatting sqref="Q64:Q66">
    <cfRule type="cellIs" dxfId="117" priority="90" operator="equal">
      <formula>"At Risk"</formula>
    </cfRule>
    <cfRule type="cellIs" dxfId="116" priority="91" operator="equal">
      <formula>"On Track"</formula>
    </cfRule>
    <cfRule type="cellIs" dxfId="115" priority="92" operator="equal">
      <formula>"Missed"</formula>
    </cfRule>
  </conditionalFormatting>
  <conditionalFormatting sqref="Q64:Q66">
    <cfRule type="cellIs" dxfId="114" priority="89" operator="equal">
      <formula>"Forecast Miss"</formula>
    </cfRule>
  </conditionalFormatting>
  <conditionalFormatting sqref="Q67:Q68">
    <cfRule type="cellIs" dxfId="113" priority="86" operator="equal">
      <formula>"At Risk"</formula>
    </cfRule>
    <cfRule type="cellIs" dxfId="112" priority="87" operator="equal">
      <formula>"On Track"</formula>
    </cfRule>
    <cfRule type="cellIs" dxfId="111" priority="88" operator="equal">
      <formula>"Missed"</formula>
    </cfRule>
  </conditionalFormatting>
  <conditionalFormatting sqref="Q67:Q68">
    <cfRule type="cellIs" dxfId="110" priority="85" operator="equal">
      <formula>"Forecast Miss"</formula>
    </cfRule>
  </conditionalFormatting>
  <conditionalFormatting sqref="Q70:Q72">
    <cfRule type="cellIs" dxfId="109" priority="82" operator="equal">
      <formula>"At Risk"</formula>
    </cfRule>
    <cfRule type="cellIs" dxfId="108" priority="83" operator="equal">
      <formula>"On Track"</formula>
    </cfRule>
    <cfRule type="cellIs" dxfId="107" priority="84" operator="equal">
      <formula>"Missed"</formula>
    </cfRule>
  </conditionalFormatting>
  <conditionalFormatting sqref="Q70:Q72">
    <cfRule type="cellIs" dxfId="106" priority="81" operator="equal">
      <formula>"Forecast Miss"</formula>
    </cfRule>
  </conditionalFormatting>
  <conditionalFormatting sqref="Q76:Q78">
    <cfRule type="cellIs" dxfId="105" priority="78" operator="equal">
      <formula>"At Risk"</formula>
    </cfRule>
    <cfRule type="cellIs" dxfId="104" priority="79" operator="equal">
      <formula>"On Track"</formula>
    </cfRule>
    <cfRule type="cellIs" dxfId="103" priority="80" operator="equal">
      <formula>"Missed"</formula>
    </cfRule>
  </conditionalFormatting>
  <conditionalFormatting sqref="Q76:Q78">
    <cfRule type="cellIs" dxfId="102" priority="77" operator="equal">
      <formula>"Forecast Miss"</formula>
    </cfRule>
  </conditionalFormatting>
  <conditionalFormatting sqref="Q79:Q81">
    <cfRule type="cellIs" dxfId="101" priority="74" operator="equal">
      <formula>"At Risk"</formula>
    </cfRule>
    <cfRule type="cellIs" dxfId="100" priority="75" operator="equal">
      <formula>"On Track"</formula>
    </cfRule>
    <cfRule type="cellIs" dxfId="99" priority="76" operator="equal">
      <formula>"Missed"</formula>
    </cfRule>
  </conditionalFormatting>
  <conditionalFormatting sqref="Q79:Q81">
    <cfRule type="cellIs" dxfId="98" priority="73" operator="equal">
      <formula>"Forecast Miss"</formula>
    </cfRule>
  </conditionalFormatting>
  <conditionalFormatting sqref="Q82">
    <cfRule type="cellIs" dxfId="97" priority="70" operator="equal">
      <formula>"At Risk"</formula>
    </cfRule>
    <cfRule type="cellIs" dxfId="96" priority="71" operator="equal">
      <formula>"On Track"</formula>
    </cfRule>
    <cfRule type="cellIs" dxfId="95" priority="72" operator="equal">
      <formula>"Missed"</formula>
    </cfRule>
  </conditionalFormatting>
  <conditionalFormatting sqref="Q82">
    <cfRule type="cellIs" dxfId="94" priority="69" operator="equal">
      <formula>"Forecast Miss"</formula>
    </cfRule>
  </conditionalFormatting>
  <conditionalFormatting sqref="Q83">
    <cfRule type="cellIs" dxfId="93" priority="66" operator="equal">
      <formula>"At Risk"</formula>
    </cfRule>
    <cfRule type="cellIs" dxfId="92" priority="67" operator="equal">
      <formula>"On Track"</formula>
    </cfRule>
    <cfRule type="cellIs" dxfId="91" priority="68" operator="equal">
      <formula>"Missed"</formula>
    </cfRule>
  </conditionalFormatting>
  <conditionalFormatting sqref="Q83">
    <cfRule type="cellIs" dxfId="90" priority="65" operator="equal">
      <formula>"Forecast Miss"</formula>
    </cfRule>
  </conditionalFormatting>
  <conditionalFormatting sqref="Q84">
    <cfRule type="cellIs" dxfId="89" priority="62" operator="equal">
      <formula>"At Risk"</formula>
    </cfRule>
    <cfRule type="cellIs" dxfId="88" priority="63" operator="equal">
      <formula>"On Track"</formula>
    </cfRule>
    <cfRule type="cellIs" dxfId="87" priority="64" operator="equal">
      <formula>"Missed"</formula>
    </cfRule>
  </conditionalFormatting>
  <conditionalFormatting sqref="Q84">
    <cfRule type="cellIs" dxfId="86" priority="61" operator="equal">
      <formula>"Forecast Miss"</formula>
    </cfRule>
  </conditionalFormatting>
  <conditionalFormatting sqref="Q85">
    <cfRule type="cellIs" dxfId="85" priority="58" operator="equal">
      <formula>"At Risk"</formula>
    </cfRule>
    <cfRule type="cellIs" dxfId="84" priority="59" operator="equal">
      <formula>"On Track"</formula>
    </cfRule>
    <cfRule type="cellIs" dxfId="83" priority="60" operator="equal">
      <formula>"Missed"</formula>
    </cfRule>
  </conditionalFormatting>
  <conditionalFormatting sqref="Q85">
    <cfRule type="cellIs" dxfId="82" priority="57" operator="equal">
      <formula>"Forecast Miss"</formula>
    </cfRule>
  </conditionalFormatting>
  <conditionalFormatting sqref="Q86">
    <cfRule type="cellIs" dxfId="81" priority="54" operator="equal">
      <formula>"At Risk"</formula>
    </cfRule>
    <cfRule type="cellIs" dxfId="80" priority="55" operator="equal">
      <formula>"On Track"</formula>
    </cfRule>
    <cfRule type="cellIs" dxfId="79" priority="56" operator="equal">
      <formula>"Missed"</formula>
    </cfRule>
  </conditionalFormatting>
  <conditionalFormatting sqref="Q86">
    <cfRule type="cellIs" dxfId="78" priority="53" operator="equal">
      <formula>"Forecast Miss"</formula>
    </cfRule>
  </conditionalFormatting>
  <conditionalFormatting sqref="Q87">
    <cfRule type="cellIs" dxfId="77" priority="50" operator="equal">
      <formula>"At Risk"</formula>
    </cfRule>
    <cfRule type="cellIs" dxfId="76" priority="51" operator="equal">
      <formula>"On Track"</formula>
    </cfRule>
    <cfRule type="cellIs" dxfId="75" priority="52" operator="equal">
      <formula>"Missed"</formula>
    </cfRule>
  </conditionalFormatting>
  <conditionalFormatting sqref="Q87">
    <cfRule type="cellIs" dxfId="74" priority="49" operator="equal">
      <formula>"Forecast Miss"</formula>
    </cfRule>
  </conditionalFormatting>
  <conditionalFormatting sqref="Q88">
    <cfRule type="cellIs" dxfId="73" priority="46" operator="equal">
      <formula>"At Risk"</formula>
    </cfRule>
    <cfRule type="cellIs" dxfId="72" priority="47" operator="equal">
      <formula>"On Track"</formula>
    </cfRule>
    <cfRule type="cellIs" dxfId="71" priority="48" operator="equal">
      <formula>"Missed"</formula>
    </cfRule>
  </conditionalFormatting>
  <conditionalFormatting sqref="Q88">
    <cfRule type="cellIs" dxfId="70" priority="45" operator="equal">
      <formula>"Forecast Miss"</formula>
    </cfRule>
  </conditionalFormatting>
  <conditionalFormatting sqref="Q89">
    <cfRule type="cellIs" dxfId="69" priority="42" operator="equal">
      <formula>"At Risk"</formula>
    </cfRule>
    <cfRule type="cellIs" dxfId="68" priority="43" operator="equal">
      <formula>"On Track"</formula>
    </cfRule>
    <cfRule type="cellIs" dxfId="67" priority="44" operator="equal">
      <formula>"Missed"</formula>
    </cfRule>
  </conditionalFormatting>
  <conditionalFormatting sqref="Q89">
    <cfRule type="cellIs" dxfId="66" priority="41" operator="equal">
      <formula>"Forecast Miss"</formula>
    </cfRule>
  </conditionalFormatting>
  <conditionalFormatting sqref="Q110">
    <cfRule type="cellIs" dxfId="65" priority="38" operator="equal">
      <formula>"At Risk"</formula>
    </cfRule>
    <cfRule type="cellIs" dxfId="64" priority="39" operator="equal">
      <formula>"On Track"</formula>
    </cfRule>
    <cfRule type="cellIs" dxfId="63" priority="40" operator="equal">
      <formula>"Missed"</formula>
    </cfRule>
  </conditionalFormatting>
  <conditionalFormatting sqref="Q110">
    <cfRule type="cellIs" dxfId="62" priority="37" operator="equal">
      <formula>"Forecast Miss"</formula>
    </cfRule>
  </conditionalFormatting>
  <conditionalFormatting sqref="Q109">
    <cfRule type="cellIs" dxfId="61" priority="34" operator="equal">
      <formula>"At Risk"</formula>
    </cfRule>
    <cfRule type="cellIs" dxfId="60" priority="35" operator="equal">
      <formula>"On Track"</formula>
    </cfRule>
    <cfRule type="cellIs" dxfId="59" priority="36" operator="equal">
      <formula>"Missed"</formula>
    </cfRule>
  </conditionalFormatting>
  <conditionalFormatting sqref="Q109">
    <cfRule type="cellIs" dxfId="58" priority="33" operator="equal">
      <formula>"Forecast Miss"</formula>
    </cfRule>
  </conditionalFormatting>
  <conditionalFormatting sqref="Q108">
    <cfRule type="cellIs" dxfId="57" priority="30" operator="equal">
      <formula>"At Risk"</formula>
    </cfRule>
    <cfRule type="cellIs" dxfId="56" priority="31" operator="equal">
      <formula>"On Track"</formula>
    </cfRule>
    <cfRule type="cellIs" dxfId="55" priority="32" operator="equal">
      <formula>"Missed"</formula>
    </cfRule>
  </conditionalFormatting>
  <conditionalFormatting sqref="Q108">
    <cfRule type="cellIs" dxfId="54" priority="29" operator="equal">
      <formula>"Forecast Miss"</formula>
    </cfRule>
  </conditionalFormatting>
  <conditionalFormatting sqref="Q106">
    <cfRule type="cellIs" dxfId="53" priority="26" operator="equal">
      <formula>"At Risk"</formula>
    </cfRule>
    <cfRule type="cellIs" dxfId="52" priority="27" operator="equal">
      <formula>"On Track"</formula>
    </cfRule>
    <cfRule type="cellIs" dxfId="51" priority="28" operator="equal">
      <formula>"Missed"</formula>
    </cfRule>
  </conditionalFormatting>
  <conditionalFormatting sqref="Q106">
    <cfRule type="cellIs" dxfId="50" priority="25" operator="equal">
      <formula>"Forecast Miss"</formula>
    </cfRule>
  </conditionalFormatting>
  <conditionalFormatting sqref="Q107">
    <cfRule type="cellIs" dxfId="49" priority="22" operator="equal">
      <formula>"At Risk"</formula>
    </cfRule>
    <cfRule type="cellIs" dxfId="48" priority="23" operator="equal">
      <formula>"On Track"</formula>
    </cfRule>
    <cfRule type="cellIs" dxfId="47" priority="24" operator="equal">
      <formula>"Missed"</formula>
    </cfRule>
  </conditionalFormatting>
  <conditionalFormatting sqref="Q107">
    <cfRule type="cellIs" dxfId="46" priority="21" operator="equal">
      <formula>"Forecast Miss"</formula>
    </cfRule>
  </conditionalFormatting>
  <conditionalFormatting sqref="Q104">
    <cfRule type="cellIs" dxfId="45" priority="18" operator="equal">
      <formula>"At Risk"</formula>
    </cfRule>
    <cfRule type="cellIs" dxfId="44" priority="19" operator="equal">
      <formula>"On Track"</formula>
    </cfRule>
    <cfRule type="cellIs" dxfId="43" priority="20" operator="equal">
      <formula>"Missed"</formula>
    </cfRule>
  </conditionalFormatting>
  <conditionalFormatting sqref="Q104">
    <cfRule type="cellIs" dxfId="42" priority="17" operator="equal">
      <formula>"Forecast Miss"</formula>
    </cfRule>
  </conditionalFormatting>
  <conditionalFormatting sqref="Q105">
    <cfRule type="cellIs" dxfId="41" priority="14" operator="equal">
      <formula>"At Risk"</formula>
    </cfRule>
    <cfRule type="cellIs" dxfId="40" priority="15" operator="equal">
      <formula>"On Track"</formula>
    </cfRule>
    <cfRule type="cellIs" dxfId="39" priority="16" operator="equal">
      <formula>"Missed"</formula>
    </cfRule>
  </conditionalFormatting>
  <conditionalFormatting sqref="Q102">
    <cfRule type="cellIs" dxfId="38" priority="10" operator="equal">
      <formula>"At Risk"</formula>
    </cfRule>
    <cfRule type="cellIs" dxfId="37" priority="11" operator="equal">
      <formula>"On Track"</formula>
    </cfRule>
    <cfRule type="cellIs" dxfId="36" priority="12" operator="equal">
      <formula>"Missed"</formula>
    </cfRule>
  </conditionalFormatting>
  <conditionalFormatting sqref="Q102">
    <cfRule type="cellIs" dxfId="35" priority="9" operator="equal">
      <formula>"Forecast Miss"</formula>
    </cfRule>
  </conditionalFormatting>
  <conditionalFormatting sqref="Q90:Q101">
    <cfRule type="cellIs" dxfId="34" priority="2" operator="equal">
      <formula>"At Risk"</formula>
    </cfRule>
    <cfRule type="cellIs" dxfId="33" priority="3" operator="equal">
      <formula>"On Track"</formula>
    </cfRule>
    <cfRule type="cellIs" dxfId="32" priority="4" operator="equal">
      <formula>"Missed"</formula>
    </cfRule>
  </conditionalFormatting>
  <conditionalFormatting sqref="Q90:Q101">
    <cfRule type="cellIs" dxfId="31" priority="1" operator="equal">
      <formula>"Forecast Miss"</formula>
    </cfRule>
  </conditionalFormatting>
  <dataValidations xWindow="1107" yWindow="552" count="3">
    <dataValidation allowBlank="1" showInputMessage="1" showErrorMessage="1" prompt="Comments of anykind including KPI's at risk of failing" sqref="R19:R47 S3:S46 Y56:AA57 T56:T57 R2:R8 R48:S110 T44"/>
    <dataValidation allowBlank="1" showInputMessage="1" showErrorMessage="1" prompt="Details of any actions to prevent an at risk KPI from failing, or actions to prevent a KPI from failing in the future if one has previously failed." sqref="S2 T58:T110 T2:T43 T45:T55"/>
    <dataValidation type="list" allowBlank="1" showInputMessage="1" showErrorMessage="1" sqref="Q3:Q110">
      <formula1>"On Track, At Risk, Missed, Forecast Miss, Cannot Determine, Not Due for Reporting"</formula1>
    </dataValidation>
  </dataValidations>
  <pageMargins left="0.23622047244094491" right="0.23622047244094491" top="0.74803149606299213" bottom="0.74803149606299213" header="0.31496062992125984" footer="0.31496062992125984"/>
  <pageSetup paperSize="8" scale="91" fitToHeight="0" orientation="landscape" cellComments="asDisplayed" r:id="rId1"/>
  <headerFooter>
    <oddHeader>&amp;C&amp;"-,Bold"&amp;12&amp;F</oddHeader>
    <oddFooter>Page &amp;P of &amp;N</oddFooter>
  </headerFooter>
  <rowBreaks count="2" manualBreakCount="2">
    <brk id="33" max="13" man="1"/>
    <brk id="44"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26"/>
  <sheetViews>
    <sheetView topLeftCell="M1" workbookViewId="0">
      <selection activeCell="R4" sqref="R4"/>
    </sheetView>
  </sheetViews>
  <sheetFormatPr defaultRowHeight="14.4"/>
  <cols>
    <col min="1" max="1" width="11.33203125" bestFit="1" customWidth="1"/>
    <col min="2" max="2" width="20" customWidth="1"/>
    <col min="3" max="3" width="16.33203125" customWidth="1"/>
    <col min="4" max="6" width="3" customWidth="1"/>
    <col min="7" max="7" width="11.33203125" bestFit="1" customWidth="1"/>
    <col min="8" max="8" width="18.44140625" customWidth="1"/>
    <col min="9" max="9" width="16.33203125" customWidth="1"/>
    <col min="10" max="11" width="2" customWidth="1"/>
    <col min="12" max="12" width="7" customWidth="1"/>
    <col min="18" max="18" width="13.109375" customWidth="1"/>
    <col min="19" max="19" width="17.88671875" customWidth="1"/>
    <col min="20" max="20" width="15.88671875" customWidth="1"/>
    <col min="21" max="21" width="13.109375" customWidth="1"/>
    <col min="22" max="22" width="17.88671875" customWidth="1"/>
  </cols>
  <sheetData>
    <row r="1" spans="2:23">
      <c r="R1" s="54" t="s">
        <v>709</v>
      </c>
      <c r="S1" s="101" t="s">
        <v>765</v>
      </c>
      <c r="U1" s="54" t="s">
        <v>709</v>
      </c>
      <c r="V1" s="101" t="s">
        <v>765</v>
      </c>
    </row>
    <row r="2" spans="2:23">
      <c r="B2" s="54" t="s">
        <v>763</v>
      </c>
      <c r="C2" s="54" t="s">
        <v>762</v>
      </c>
    </row>
    <row r="3" spans="2:23">
      <c r="B3" s="54" t="s">
        <v>761</v>
      </c>
      <c r="C3" s="101">
        <v>1</v>
      </c>
      <c r="D3" s="101">
        <v>2</v>
      </c>
      <c r="E3" s="101">
        <v>3</v>
      </c>
      <c r="F3" s="101">
        <v>4</v>
      </c>
      <c r="H3" s="54" t="s">
        <v>763</v>
      </c>
      <c r="I3" s="54" t="s">
        <v>762</v>
      </c>
      <c r="R3" s="54" t="s">
        <v>761</v>
      </c>
      <c r="U3" s="54" t="s">
        <v>761</v>
      </c>
    </row>
    <row r="4" spans="2:23">
      <c r="B4" s="55" t="s">
        <v>764</v>
      </c>
      <c r="C4" s="53">
        <v>24</v>
      </c>
      <c r="D4" s="53">
        <v>18</v>
      </c>
      <c r="E4" s="53">
        <v>22</v>
      </c>
      <c r="F4" s="53">
        <v>14</v>
      </c>
    </row>
    <row r="5" spans="2:23">
      <c r="B5" s="55" t="s">
        <v>229</v>
      </c>
      <c r="C5" s="53">
        <v>6</v>
      </c>
      <c r="D5" s="53">
        <v>2</v>
      </c>
      <c r="E5" s="53">
        <v>8</v>
      </c>
      <c r="F5" s="53"/>
      <c r="H5" s="54" t="s">
        <v>761</v>
      </c>
    </row>
    <row r="6" spans="2:23">
      <c r="B6" s="55" t="s">
        <v>621</v>
      </c>
      <c r="C6" s="53"/>
      <c r="D6" s="53"/>
      <c r="E6" s="53">
        <v>3</v>
      </c>
      <c r="F6" s="53"/>
    </row>
    <row r="7" spans="2:23">
      <c r="B7" s="55" t="s">
        <v>476</v>
      </c>
      <c r="C7" s="53"/>
      <c r="D7" s="53">
        <v>1</v>
      </c>
      <c r="E7" s="53">
        <v>1</v>
      </c>
      <c r="F7" s="53"/>
    </row>
    <row r="8" spans="2:23">
      <c r="B8" s="55" t="s">
        <v>620</v>
      </c>
      <c r="C8" s="53">
        <v>3</v>
      </c>
      <c r="D8" s="53">
        <v>3</v>
      </c>
      <c r="E8" s="53">
        <v>4</v>
      </c>
      <c r="F8" s="53">
        <v>1</v>
      </c>
    </row>
    <row r="9" spans="2:23" s="56" customFormat="1">
      <c r="B9" s="55"/>
      <c r="C9" s="53"/>
      <c r="D9" s="53"/>
      <c r="E9" s="53"/>
      <c r="F9" s="53"/>
      <c r="R9"/>
      <c r="S9"/>
      <c r="T9"/>
      <c r="U9"/>
      <c r="V9"/>
      <c r="W9"/>
    </row>
    <row r="10" spans="2:23" s="56" customFormat="1">
      <c r="B10" s="55"/>
      <c r="C10" s="53"/>
      <c r="D10" s="53"/>
      <c r="E10" s="53"/>
      <c r="F10" s="53"/>
      <c r="R10"/>
      <c r="S10"/>
      <c r="T10"/>
      <c r="U10"/>
      <c r="V10"/>
      <c r="W10"/>
    </row>
    <row r="11" spans="2:23" s="56" customFormat="1">
      <c r="B11" s="55"/>
      <c r="C11" s="53"/>
      <c r="D11" s="53"/>
      <c r="E11" s="53"/>
      <c r="F11" s="53"/>
      <c r="R11"/>
      <c r="S11"/>
      <c r="T11"/>
      <c r="U11"/>
      <c r="V11"/>
      <c r="W11"/>
    </row>
    <row r="15" spans="2:23">
      <c r="B15" s="54" t="s">
        <v>761</v>
      </c>
      <c r="C15" t="s">
        <v>763</v>
      </c>
      <c r="E15" t="s">
        <v>777</v>
      </c>
    </row>
    <row r="16" spans="2:23">
      <c r="B16" s="55" t="s">
        <v>793</v>
      </c>
      <c r="C16" s="53">
        <v>110</v>
      </c>
      <c r="E16">
        <f>IFERROR(GETPIVOTDATA("Reference",$B$15,"RAG Status","R"),0)</f>
        <v>0</v>
      </c>
    </row>
    <row r="22" spans="2:7">
      <c r="B22" t="s">
        <v>763</v>
      </c>
      <c r="D22" s="56"/>
      <c r="E22" s="56" t="s">
        <v>778</v>
      </c>
      <c r="F22" s="56"/>
    </row>
    <row r="23" spans="2:7">
      <c r="B23" s="53">
        <v>110</v>
      </c>
      <c r="D23" s="56"/>
      <c r="E23" s="56">
        <f>GETPIVOTDATA("Reference",$B$22)</f>
        <v>110</v>
      </c>
      <c r="F23" s="56"/>
    </row>
    <row r="24" spans="2:7">
      <c r="D24" s="56"/>
      <c r="E24" s="56"/>
      <c r="F24" s="56"/>
    </row>
    <row r="25" spans="2:7">
      <c r="E25" t="s">
        <v>779</v>
      </c>
      <c r="G25" t="s">
        <v>780</v>
      </c>
    </row>
    <row r="26" spans="2:7">
      <c r="E26">
        <f>E23-E16</f>
        <v>110</v>
      </c>
      <c r="G26" t="str">
        <f>CONCATENATE(E26," of ",E23)</f>
        <v>110 of 110</v>
      </c>
    </row>
  </sheetData>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4"/>
  <sheetViews>
    <sheetView workbookViewId="0">
      <selection activeCell="C16" sqref="C16:H16"/>
    </sheetView>
  </sheetViews>
  <sheetFormatPr defaultRowHeight="15.6"/>
  <cols>
    <col min="1" max="1" width="8.88671875" style="12"/>
    <col min="2" max="2" width="18.88671875" style="9" customWidth="1"/>
    <col min="3" max="3" width="19.6640625" style="9" customWidth="1"/>
    <col min="4" max="4" width="30.88671875" style="9" customWidth="1"/>
    <col min="5" max="6" width="4.6640625" style="9" customWidth="1"/>
    <col min="7" max="10" width="4.33203125" style="9" customWidth="1"/>
    <col min="11" max="11" width="17.5546875" customWidth="1"/>
    <col min="12" max="12" width="14.109375" customWidth="1"/>
  </cols>
  <sheetData>
    <row r="1" spans="1:10">
      <c r="A1" s="14" t="s">
        <v>481</v>
      </c>
    </row>
    <row r="2" spans="1:10" ht="29.4" customHeight="1">
      <c r="A2" s="12">
        <v>1</v>
      </c>
      <c r="B2" s="196" t="s">
        <v>749</v>
      </c>
      <c r="C2" s="196"/>
      <c r="D2" s="196"/>
      <c r="E2" s="196"/>
      <c r="F2" s="196"/>
      <c r="G2" s="196"/>
      <c r="H2" s="196"/>
      <c r="I2" s="196"/>
      <c r="J2" s="24"/>
    </row>
    <row r="3" spans="1:10">
      <c r="A3" s="12">
        <v>2</v>
      </c>
      <c r="B3" s="194" t="s">
        <v>482</v>
      </c>
      <c r="C3" s="194"/>
      <c r="D3" s="194"/>
      <c r="E3" s="194"/>
      <c r="F3" s="194"/>
      <c r="G3" s="194"/>
      <c r="H3" s="194"/>
      <c r="I3" s="194"/>
      <c r="J3" s="194"/>
    </row>
    <row r="4" spans="1:10" ht="22.95" customHeight="1">
      <c r="A4" s="20" t="s">
        <v>665</v>
      </c>
      <c r="B4" s="13"/>
      <c r="C4" s="13"/>
      <c r="D4" s="13"/>
      <c r="E4" s="13"/>
      <c r="F4" s="13"/>
      <c r="G4" s="13"/>
      <c r="H4" s="13"/>
      <c r="I4" s="13"/>
      <c r="J4" s="13"/>
    </row>
    <row r="5" spans="1:10" ht="59.4" customHeight="1">
      <c r="A5" s="12">
        <v>3</v>
      </c>
      <c r="B5" s="197" t="s">
        <v>750</v>
      </c>
      <c r="C5" s="197"/>
      <c r="D5" s="197"/>
      <c r="E5" s="197"/>
      <c r="F5" s="197"/>
      <c r="G5" s="197"/>
      <c r="H5" s="197"/>
      <c r="I5" s="197"/>
      <c r="J5" s="25"/>
    </row>
    <row r="6" spans="1:10">
      <c r="A6" s="12">
        <v>4</v>
      </c>
      <c r="B6" s="195" t="s">
        <v>647</v>
      </c>
      <c r="C6" s="195"/>
      <c r="D6" s="195"/>
      <c r="E6" s="195"/>
      <c r="F6" s="195"/>
      <c r="G6" s="195"/>
      <c r="H6" s="195"/>
      <c r="I6" s="195"/>
      <c r="J6" s="195"/>
    </row>
    <row r="7" spans="1:10" ht="49.95" customHeight="1">
      <c r="A7" s="12">
        <v>5</v>
      </c>
      <c r="B7" s="198" t="s">
        <v>669</v>
      </c>
      <c r="C7" s="198"/>
      <c r="D7" s="198"/>
      <c r="E7" s="198"/>
      <c r="F7" s="198"/>
      <c r="G7" s="198"/>
      <c r="H7" s="198"/>
      <c r="I7" s="198"/>
      <c r="J7" s="26"/>
    </row>
    <row r="8" spans="1:10" ht="16.2" thickBot="1">
      <c r="A8" s="12">
        <v>6</v>
      </c>
      <c r="B8" s="17" t="s">
        <v>660</v>
      </c>
      <c r="C8"/>
      <c r="D8"/>
    </row>
    <row r="9" spans="1:10" ht="16.2" thickBot="1">
      <c r="B9" s="15" t="s">
        <v>0</v>
      </c>
      <c r="C9" s="16" t="s">
        <v>648</v>
      </c>
      <c r="D9" s="16" t="s">
        <v>8</v>
      </c>
    </row>
    <row r="10" spans="1:10" ht="31.2" customHeight="1" thickBot="1">
      <c r="B10" s="22" t="s">
        <v>607</v>
      </c>
      <c r="C10" s="23" t="s">
        <v>649</v>
      </c>
      <c r="D10" s="23" t="s">
        <v>650</v>
      </c>
    </row>
    <row r="11" spans="1:10" ht="51" customHeight="1" thickBot="1">
      <c r="B11" s="22" t="s">
        <v>651</v>
      </c>
      <c r="C11" s="23" t="s">
        <v>652</v>
      </c>
      <c r="D11" s="23" t="s">
        <v>653</v>
      </c>
    </row>
    <row r="12" spans="1:10" ht="51.6" customHeight="1" thickBot="1">
      <c r="B12" s="22" t="s">
        <v>654</v>
      </c>
      <c r="C12" s="23" t="s">
        <v>655</v>
      </c>
      <c r="D12" s="23" t="s">
        <v>656</v>
      </c>
    </row>
    <row r="13" spans="1:10" ht="42" customHeight="1" thickBot="1">
      <c r="B13" s="22" t="s">
        <v>657</v>
      </c>
      <c r="C13" s="23" t="s">
        <v>658</v>
      </c>
      <c r="D13" s="23" t="s">
        <v>659</v>
      </c>
    </row>
    <row r="14" spans="1:10">
      <c r="A14" s="12">
        <v>7</v>
      </c>
      <c r="B14" s="9" t="s">
        <v>663</v>
      </c>
    </row>
    <row r="15" spans="1:10" ht="43.2" customHeight="1">
      <c r="A15" s="12">
        <v>8</v>
      </c>
      <c r="B15" s="18" t="s">
        <v>273</v>
      </c>
      <c r="C15" s="193" t="s">
        <v>641</v>
      </c>
      <c r="D15" s="193"/>
      <c r="E15" s="193"/>
      <c r="F15" s="193"/>
      <c r="G15" s="193"/>
      <c r="H15" s="193"/>
    </row>
    <row r="16" spans="1:10">
      <c r="A16" s="12">
        <v>9</v>
      </c>
      <c r="B16" s="18" t="s">
        <v>280</v>
      </c>
      <c r="C16" s="193" t="s">
        <v>664</v>
      </c>
      <c r="D16" s="193"/>
      <c r="E16" s="193"/>
      <c r="F16" s="193"/>
      <c r="G16" s="193"/>
      <c r="H16" s="193"/>
    </row>
    <row r="17" spans="1:14">
      <c r="A17" s="12">
        <v>10</v>
      </c>
      <c r="B17" s="18" t="s">
        <v>287</v>
      </c>
      <c r="C17" s="193" t="s">
        <v>642</v>
      </c>
      <c r="D17" s="193"/>
      <c r="E17" s="193"/>
      <c r="F17" s="193"/>
      <c r="G17" s="193"/>
      <c r="H17" s="193"/>
    </row>
    <row r="18" spans="1:14">
      <c r="A18" s="12">
        <v>11</v>
      </c>
      <c r="B18" s="18" t="s">
        <v>365</v>
      </c>
      <c r="C18" s="193" t="s">
        <v>643</v>
      </c>
      <c r="D18" s="193"/>
      <c r="E18" s="193"/>
      <c r="F18" s="193"/>
      <c r="G18" s="193"/>
      <c r="H18" s="193"/>
    </row>
    <row r="19" spans="1:14">
      <c r="A19" s="12">
        <v>12</v>
      </c>
      <c r="B19" s="18" t="s">
        <v>372</v>
      </c>
      <c r="C19" s="193" t="s">
        <v>643</v>
      </c>
      <c r="D19" s="193"/>
      <c r="E19" s="193"/>
      <c r="F19" s="193"/>
      <c r="G19" s="193"/>
      <c r="H19" s="193"/>
    </row>
    <row r="20" spans="1:14">
      <c r="A20" s="12">
        <v>13</v>
      </c>
      <c r="B20" s="18" t="s">
        <v>377</v>
      </c>
      <c r="C20" s="193" t="s">
        <v>643</v>
      </c>
      <c r="D20" s="193"/>
      <c r="E20" s="193"/>
      <c r="F20" s="193"/>
      <c r="G20" s="193"/>
      <c r="H20" s="193"/>
    </row>
    <row r="21" spans="1:14">
      <c r="A21" s="12">
        <v>14</v>
      </c>
      <c r="B21" s="21" t="s">
        <v>666</v>
      </c>
      <c r="C21" s="21" t="s">
        <v>667</v>
      </c>
    </row>
    <row r="22" spans="1:14">
      <c r="A22" s="12">
        <v>15</v>
      </c>
      <c r="B22" s="21" t="s">
        <v>751</v>
      </c>
      <c r="C22" s="21"/>
    </row>
    <row r="23" spans="1:14" ht="110.4">
      <c r="B23" s="32" t="s">
        <v>697</v>
      </c>
      <c r="C23" s="33" t="s">
        <v>752</v>
      </c>
      <c r="D23" s="34" t="s">
        <v>698</v>
      </c>
      <c r="E23" s="39" t="s">
        <v>699</v>
      </c>
      <c r="F23" s="35" t="s">
        <v>700</v>
      </c>
      <c r="G23" s="40" t="s">
        <v>701</v>
      </c>
      <c r="H23" s="41" t="s">
        <v>702</v>
      </c>
      <c r="I23" s="36" t="s">
        <v>703</v>
      </c>
      <c r="J23" s="37" t="s">
        <v>704</v>
      </c>
      <c r="K23" s="27" t="s">
        <v>695</v>
      </c>
      <c r="L23" s="27" t="s">
        <v>753</v>
      </c>
      <c r="M23" s="27" t="s">
        <v>626</v>
      </c>
      <c r="N23" s="28" t="s">
        <v>696</v>
      </c>
    </row>
    <row r="24" spans="1:14" ht="55.2">
      <c r="B24" s="29">
        <v>2</v>
      </c>
      <c r="C24" s="42">
        <v>33</v>
      </c>
      <c r="D24" s="38">
        <v>19.3</v>
      </c>
      <c r="E24" s="38"/>
      <c r="F24" s="38"/>
      <c r="G24" s="38"/>
      <c r="H24" s="38"/>
      <c r="I24" s="38"/>
      <c r="J24" s="38"/>
      <c r="K24" s="44" t="s">
        <v>671</v>
      </c>
      <c r="L24" s="44" t="s">
        <v>672</v>
      </c>
      <c r="M24" s="43" t="s">
        <v>673</v>
      </c>
      <c r="N24" s="45" t="s">
        <v>634</v>
      </c>
    </row>
    <row r="25" spans="1:14" ht="27.6">
      <c r="B25" s="30">
        <v>3</v>
      </c>
      <c r="C25" s="42">
        <v>39</v>
      </c>
      <c r="D25" s="38">
        <v>23</v>
      </c>
      <c r="E25" s="38"/>
      <c r="F25" s="38"/>
      <c r="G25" s="38"/>
      <c r="H25" s="38"/>
      <c r="I25" s="38"/>
      <c r="J25" s="38"/>
      <c r="K25" s="43" t="s">
        <v>674</v>
      </c>
      <c r="L25" s="44" t="s">
        <v>675</v>
      </c>
      <c r="M25" s="43" t="s">
        <v>676</v>
      </c>
      <c r="N25" s="45" t="s">
        <v>677</v>
      </c>
    </row>
    <row r="26" spans="1:14" ht="27.6">
      <c r="B26" s="30">
        <v>3</v>
      </c>
      <c r="C26" s="42">
        <v>55</v>
      </c>
      <c r="D26" s="38">
        <v>36</v>
      </c>
      <c r="E26" s="38"/>
      <c r="F26" s="38"/>
      <c r="G26" s="38"/>
      <c r="H26" s="38"/>
      <c r="I26" s="38"/>
      <c r="J26" s="38"/>
      <c r="K26" s="43" t="s">
        <v>678</v>
      </c>
      <c r="L26" s="43" t="s">
        <v>679</v>
      </c>
      <c r="M26" s="43" t="s">
        <v>680</v>
      </c>
      <c r="N26" s="45" t="s">
        <v>639</v>
      </c>
    </row>
    <row r="27" spans="1:14" ht="138">
      <c r="B27" s="30">
        <v>3</v>
      </c>
      <c r="C27" s="42">
        <v>57</v>
      </c>
      <c r="D27" s="38">
        <v>38.1</v>
      </c>
      <c r="E27" s="38"/>
      <c r="F27" s="38"/>
      <c r="G27" s="38"/>
      <c r="H27" s="38"/>
      <c r="I27" s="38"/>
      <c r="J27" s="38"/>
      <c r="K27" s="43" t="s">
        <v>681</v>
      </c>
      <c r="L27" s="43" t="s">
        <v>682</v>
      </c>
      <c r="M27" s="43" t="s">
        <v>676</v>
      </c>
      <c r="N27" s="45" t="s">
        <v>677</v>
      </c>
    </row>
    <row r="28" spans="1:14" ht="41.4">
      <c r="B28" s="30">
        <v>3</v>
      </c>
      <c r="C28" s="42">
        <v>58</v>
      </c>
      <c r="D28" s="38">
        <v>38.200000000000003</v>
      </c>
      <c r="E28" s="38"/>
      <c r="F28" s="38"/>
      <c r="G28" s="38"/>
      <c r="H28" s="38"/>
      <c r="I28" s="38"/>
      <c r="J28" s="38"/>
      <c r="K28" s="43"/>
      <c r="L28" s="43" t="s">
        <v>683</v>
      </c>
      <c r="M28" s="43" t="s">
        <v>676</v>
      </c>
      <c r="N28" s="45" t="s">
        <v>677</v>
      </c>
    </row>
    <row r="29" spans="1:14" ht="27.6">
      <c r="B29" s="30">
        <v>3</v>
      </c>
      <c r="C29" s="42">
        <v>59</v>
      </c>
      <c r="D29" s="38">
        <v>38.299999999999997</v>
      </c>
      <c r="E29" s="38"/>
      <c r="F29" s="38"/>
      <c r="G29" s="38"/>
      <c r="H29" s="38"/>
      <c r="I29" s="38"/>
      <c r="J29" s="38"/>
      <c r="K29" s="43"/>
      <c r="L29" s="43" t="s">
        <v>684</v>
      </c>
      <c r="M29" s="43" t="s">
        <v>676</v>
      </c>
      <c r="N29" s="45" t="s">
        <v>677</v>
      </c>
    </row>
    <row r="30" spans="1:14" ht="27.6">
      <c r="B30" s="30">
        <v>3</v>
      </c>
      <c r="C30" s="42">
        <v>60</v>
      </c>
      <c r="D30" s="38">
        <v>38.4</v>
      </c>
      <c r="E30" s="38"/>
      <c r="F30" s="38"/>
      <c r="G30" s="38"/>
      <c r="H30" s="38"/>
      <c r="I30" s="38"/>
      <c r="J30" s="38"/>
      <c r="K30" s="43"/>
      <c r="L30" s="43" t="s">
        <v>685</v>
      </c>
      <c r="M30" s="43" t="s">
        <v>676</v>
      </c>
      <c r="N30" s="45" t="s">
        <v>677</v>
      </c>
    </row>
    <row r="31" spans="1:14" ht="27.6">
      <c r="B31" s="30">
        <v>3</v>
      </c>
      <c r="C31" s="42">
        <v>61</v>
      </c>
      <c r="D31" s="38">
        <v>38.5</v>
      </c>
      <c r="E31" s="38"/>
      <c r="F31" s="38"/>
      <c r="G31" s="38"/>
      <c r="H31" s="38"/>
      <c r="I31" s="38"/>
      <c r="J31" s="38"/>
      <c r="K31" s="189"/>
      <c r="L31" s="43" t="s">
        <v>686</v>
      </c>
      <c r="M31" s="43" t="s">
        <v>676</v>
      </c>
      <c r="N31" s="45" t="s">
        <v>677</v>
      </c>
    </row>
    <row r="32" spans="1:14" ht="55.2">
      <c r="B32" s="31">
        <v>4</v>
      </c>
      <c r="C32" s="42">
        <v>66</v>
      </c>
      <c r="D32" s="38">
        <v>43</v>
      </c>
      <c r="E32" s="38"/>
      <c r="F32" s="38"/>
      <c r="G32" s="38"/>
      <c r="H32" s="38"/>
      <c r="I32" s="38"/>
      <c r="J32" s="38"/>
      <c r="K32" s="189" t="s">
        <v>687</v>
      </c>
      <c r="L32" s="43" t="s">
        <v>688</v>
      </c>
      <c r="M32" s="43" t="s">
        <v>676</v>
      </c>
      <c r="N32" s="45" t="s">
        <v>637</v>
      </c>
    </row>
    <row r="33" spans="2:14" ht="41.4">
      <c r="B33" s="31">
        <v>4</v>
      </c>
      <c r="C33" s="42">
        <v>71</v>
      </c>
      <c r="D33" s="38">
        <v>47</v>
      </c>
      <c r="E33" s="38"/>
      <c r="F33" s="38"/>
      <c r="G33" s="38"/>
      <c r="H33" s="38"/>
      <c r="I33" s="38"/>
      <c r="J33" s="38"/>
      <c r="K33" s="189" t="s">
        <v>689</v>
      </c>
      <c r="L33" s="43" t="s">
        <v>690</v>
      </c>
      <c r="M33" s="43" t="s">
        <v>691</v>
      </c>
      <c r="N33" s="45" t="s">
        <v>692</v>
      </c>
    </row>
    <row r="34" spans="2:14" ht="27.6">
      <c r="B34" s="31">
        <v>4</v>
      </c>
      <c r="C34" s="42">
        <v>72</v>
      </c>
      <c r="D34" s="38">
        <v>48</v>
      </c>
      <c r="E34" s="38"/>
      <c r="F34" s="38"/>
      <c r="G34" s="38"/>
      <c r="H34" s="38"/>
      <c r="I34" s="38"/>
      <c r="J34" s="38"/>
      <c r="K34" s="190" t="s">
        <v>693</v>
      </c>
      <c r="L34" s="43"/>
      <c r="M34" s="43" t="s">
        <v>676</v>
      </c>
      <c r="N34" s="45" t="s">
        <v>694</v>
      </c>
    </row>
    <row r="35" spans="2:14">
      <c r="K35" s="191"/>
    </row>
    <row r="36" spans="2:14">
      <c r="K36" s="191"/>
    </row>
    <row r="37" spans="2:14">
      <c r="K37" s="191"/>
    </row>
    <row r="38" spans="2:14">
      <c r="K38" s="191"/>
    </row>
    <row r="39" spans="2:14">
      <c r="K39" s="191"/>
    </row>
    <row r="40" spans="2:14">
      <c r="K40" s="191"/>
    </row>
    <row r="41" spans="2:14">
      <c r="K41" s="191"/>
    </row>
    <row r="42" spans="2:14">
      <c r="K42" s="191"/>
    </row>
    <row r="45" spans="2:14">
      <c r="K45" s="191"/>
    </row>
    <row r="46" spans="2:14">
      <c r="K46" s="191"/>
    </row>
    <row r="58" spans="2:2">
      <c r="B58" s="192"/>
    </row>
    <row r="59" spans="2:2">
      <c r="B59" s="192"/>
    </row>
    <row r="60" spans="2:2">
      <c r="B60" s="192"/>
    </row>
    <row r="61" spans="2:2">
      <c r="B61" s="192"/>
    </row>
    <row r="62" spans="2:2">
      <c r="B62" s="192"/>
    </row>
    <row r="80" spans="11:11">
      <c r="K80" s="191"/>
    </row>
    <row r="81" spans="11:11">
      <c r="K81" s="191"/>
    </row>
    <row r="82" spans="11:11">
      <c r="K82" s="191"/>
    </row>
    <row r="83" spans="11:11">
      <c r="K83" s="191"/>
    </row>
    <row r="84" spans="11:11">
      <c r="K84" s="191"/>
    </row>
  </sheetData>
  <mergeCells count="16">
    <mergeCell ref="C20:H20"/>
    <mergeCell ref="B3:J3"/>
    <mergeCell ref="B6:J6"/>
    <mergeCell ref="B2:I2"/>
    <mergeCell ref="B5:I5"/>
    <mergeCell ref="B7:I7"/>
    <mergeCell ref="C15:H15"/>
    <mergeCell ref="C16:H16"/>
    <mergeCell ref="C17:H17"/>
    <mergeCell ref="C18:H18"/>
    <mergeCell ref="C19:H19"/>
    <mergeCell ref="K31:K36"/>
    <mergeCell ref="K80:K84"/>
    <mergeCell ref="K45:K46"/>
    <mergeCell ref="K37:K42"/>
    <mergeCell ref="B58:B62"/>
  </mergeCells>
  <hyperlinks>
    <hyperlink ref="C31" location="KPI_8!A1" display="KPI_8!A1"/>
    <hyperlink ref="C30" location="KPI_7!A1" display="KPI_7!A1"/>
    <hyperlink ref="C29" location="KPI_6!A1" display="KPI_6!A1"/>
    <hyperlink ref="C28" location="KPI_5b!A1" display="KPI_5b!A1"/>
    <hyperlink ref="C27" location="KPI_5a!A1" display="KPI_5a!A1"/>
    <hyperlink ref="C26" location="KPI_4!A1" display="KPI_4!A1"/>
    <hyperlink ref="C25" location="KPI_3!A1" display="KPI_3!A1"/>
    <hyperlink ref="C24" location="KPI_1!A1" display="KPI_1!A1"/>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30"/>
  <sheetViews>
    <sheetView showGridLines="0" topLeftCell="A7" zoomScaleNormal="100" workbookViewId="0"/>
  </sheetViews>
  <sheetFormatPr defaultRowHeight="14.4"/>
  <cols>
    <col min="1" max="1" width="1.5546875" style="46" customWidth="1"/>
    <col min="2" max="6" width="5.5546875" style="46" customWidth="1"/>
    <col min="7" max="7" width="1.88671875" style="46" customWidth="1"/>
    <col min="8" max="9" width="5.33203125" style="46" customWidth="1"/>
    <col min="10" max="14" width="5.33203125" customWidth="1"/>
    <col min="15" max="15" width="5.33203125" style="46" customWidth="1"/>
    <col min="16" max="31" width="5.33203125" customWidth="1"/>
    <col min="32" max="32" width="2.5546875" customWidth="1"/>
    <col min="33" max="34" width="4.88671875" customWidth="1"/>
    <col min="35" max="36" width="5" customWidth="1"/>
    <col min="37" max="37" width="5.44140625" customWidth="1"/>
    <col min="38" max="38" width="4.33203125" customWidth="1"/>
  </cols>
  <sheetData>
    <row r="1" spans="1:39" s="46" customFormat="1" ht="12.7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s="46" customFormat="1" ht="12.75" customHeight="1">
      <c r="A2" s="47"/>
      <c r="B2" s="221" t="s">
        <v>754</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t="s">
        <v>788</v>
      </c>
      <c r="AH2" s="221"/>
      <c r="AI2" s="221"/>
      <c r="AJ2" s="221"/>
      <c r="AK2" s="221"/>
      <c r="AL2" s="47"/>
    </row>
    <row r="3" spans="1:39" s="46" customFormat="1" ht="12.75" customHeight="1">
      <c r="A3" s="47"/>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47"/>
    </row>
    <row r="4" spans="1:39" s="46" customFormat="1" ht="12.7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8"/>
      <c r="AH4" s="47"/>
      <c r="AI4" s="47"/>
      <c r="AJ4" s="47"/>
      <c r="AK4" s="47"/>
      <c r="AL4" s="47"/>
    </row>
    <row r="5" spans="1:39" ht="12.75" customHeight="1">
      <c r="A5" s="47"/>
      <c r="B5" s="214" t="s">
        <v>756</v>
      </c>
      <c r="C5" s="214"/>
      <c r="D5" s="214"/>
      <c r="E5" s="214"/>
      <c r="F5" s="214"/>
      <c r="G5" s="47"/>
      <c r="H5" s="216" t="s">
        <v>767</v>
      </c>
      <c r="I5" s="216"/>
      <c r="J5" s="220" t="s">
        <v>711</v>
      </c>
      <c r="K5" s="220"/>
      <c r="L5" s="220"/>
      <c r="M5" s="220"/>
      <c r="N5" s="220"/>
      <c r="O5" s="52"/>
      <c r="P5" s="219" t="s">
        <v>757</v>
      </c>
      <c r="Q5" s="219"/>
      <c r="R5" s="219"/>
      <c r="S5" s="219"/>
      <c r="T5" s="219" t="s">
        <v>758</v>
      </c>
      <c r="U5" s="219"/>
      <c r="V5" s="219"/>
      <c r="W5" s="219"/>
      <c r="X5" s="219" t="s">
        <v>759</v>
      </c>
      <c r="Y5" s="219"/>
      <c r="Z5" s="219"/>
      <c r="AA5" s="219"/>
      <c r="AB5" s="219" t="s">
        <v>760</v>
      </c>
      <c r="AC5" s="219"/>
      <c r="AD5" s="219"/>
      <c r="AE5" s="219"/>
      <c r="AF5" s="47"/>
      <c r="AG5" s="222" t="s">
        <v>712</v>
      </c>
      <c r="AH5" s="222"/>
      <c r="AI5" s="222"/>
      <c r="AJ5" s="222"/>
      <c r="AK5" s="222"/>
      <c r="AL5" s="47"/>
    </row>
    <row r="6" spans="1:39" ht="12.75" customHeight="1">
      <c r="A6" s="47"/>
      <c r="B6" s="214"/>
      <c r="C6" s="214"/>
      <c r="D6" s="214"/>
      <c r="E6" s="214"/>
      <c r="F6" s="214"/>
      <c r="G6" s="47"/>
      <c r="H6" s="216"/>
      <c r="I6" s="216"/>
      <c r="J6" s="220"/>
      <c r="K6" s="220"/>
      <c r="L6" s="220"/>
      <c r="M6" s="220"/>
      <c r="N6" s="220"/>
      <c r="O6" s="52"/>
      <c r="P6" s="219"/>
      <c r="Q6" s="219"/>
      <c r="R6" s="219"/>
      <c r="S6" s="219"/>
      <c r="T6" s="219"/>
      <c r="U6" s="219"/>
      <c r="V6" s="219"/>
      <c r="W6" s="219"/>
      <c r="X6" s="219"/>
      <c r="Y6" s="219"/>
      <c r="Z6" s="219"/>
      <c r="AA6" s="219"/>
      <c r="AB6" s="219"/>
      <c r="AC6" s="219"/>
      <c r="AD6" s="219"/>
      <c r="AE6" s="219"/>
      <c r="AF6" s="47"/>
      <c r="AG6" s="222"/>
      <c r="AH6" s="222"/>
      <c r="AI6" s="222"/>
      <c r="AJ6" s="222"/>
      <c r="AK6" s="222"/>
      <c r="AL6" s="47"/>
    </row>
    <row r="7" spans="1:39" ht="12.75" customHeight="1">
      <c r="A7" s="47"/>
      <c r="B7" s="214"/>
      <c r="C7" s="214"/>
      <c r="D7" s="214"/>
      <c r="E7" s="214"/>
      <c r="F7" s="214"/>
      <c r="G7" s="47"/>
      <c r="H7" s="216"/>
      <c r="I7" s="216"/>
      <c r="J7" s="212" t="s">
        <v>764</v>
      </c>
      <c r="K7" s="212"/>
      <c r="L7" s="212"/>
      <c r="M7" s="212"/>
      <c r="N7" s="212"/>
      <c r="O7" s="212"/>
      <c r="P7" s="204" t="str">
        <f>Q7</f>
        <v/>
      </c>
      <c r="Q7" s="206" t="str">
        <f>IFERROR(IF(GETPIVOTDATA("Reference",'KPI Analysis'!$H$3,"KPI Priority",1,"Business Area ",$J7,"RAG Status","A")=0,"",GETPIVOTDATA("Reference",'KPI Analysis'!$H$3,"KPI Priority",1,"Business Area ",$J7,"RAG Status","A")),"")</f>
        <v/>
      </c>
      <c r="R7" s="202" t="str">
        <f>S7</f>
        <v/>
      </c>
      <c r="S7" s="206" t="str">
        <f>IFERROR(IF(GETPIVOTDATA("Reference",'KPI Analysis'!$H$3,"KPI Priority",1,"Business Area ",$J7,"RAG Status","R")=0,"",GETPIVOTDATA("Reference",'KPI Analysis'!$H$3,"KPI Priority",1,"Business Area ",$J7,"RAG Status","R")),"")</f>
        <v/>
      </c>
      <c r="T7" s="204" t="str">
        <f>U7</f>
        <v/>
      </c>
      <c r="U7" s="206" t="str">
        <f>IFERROR(IF(GETPIVOTDATA("Reference",'KPI Analysis'!$H$3,"KPI Priority",2,"Business Area ",$J7,"RAG Status","A")=0,"",GETPIVOTDATA("Reference",'KPI Analysis'!$H$3,"KPI Priority",2,"Business Area ",$J7,"RAG Status","A")),"")</f>
        <v/>
      </c>
      <c r="V7" s="202" t="str">
        <f>W7</f>
        <v/>
      </c>
      <c r="W7" s="206" t="str">
        <f>IFERROR(IF(GETPIVOTDATA("Reference",'KPI Analysis'!$H$3,"KPI Priority",2,"Business Area ",$J7,"RAG Status","R")=0,"",GETPIVOTDATA("Reference",'KPI Analysis'!$H$3,"KPI Priority",2,"Business Area ",$J7,"RAG Status","R")),"")</f>
        <v/>
      </c>
      <c r="X7" s="204" t="str">
        <f>Y7</f>
        <v/>
      </c>
      <c r="Y7" s="206" t="str">
        <f>IFERROR(IF(GETPIVOTDATA("Reference",'KPI Analysis'!$H$3,"KPI Priority",3,"Business Area ",$J7,"RAG Status","A")=0,"",GETPIVOTDATA("Reference",'KPI Analysis'!$H$3,"KPI Priority",3,"Business Area ",$J7,"RAG Status","A")),"")</f>
        <v/>
      </c>
      <c r="Z7" s="202" t="str">
        <f>AA7</f>
        <v/>
      </c>
      <c r="AA7" s="206" t="str">
        <f>IFERROR(IF(GETPIVOTDATA("Reference",'KPI Analysis'!$H$3,"KPI Priority",3,"Business Area ",$J7,"RAG Status","R")=0,"",GETPIVOTDATA("Reference",'KPI Analysis'!$H$3,"KPI Priority",3,"Business Area ",$J7,"RAG Status","R")),"")</f>
        <v/>
      </c>
      <c r="AB7" s="204" t="str">
        <f>AC7</f>
        <v/>
      </c>
      <c r="AC7" s="206" t="str">
        <f>IFERROR(IF(GETPIVOTDATA("Reference",'KPI Analysis'!$H$3,"KPI Priority",4,"Business Area ",$J7,"RAG Status","A")=0,"",GETPIVOTDATA("Reference",'KPI Analysis'!$H$3,"KPI Priority",4,"Business Area ",$J7,"RAG Status","A")),"")</f>
        <v/>
      </c>
      <c r="AD7" s="202" t="str">
        <f>AE7</f>
        <v/>
      </c>
      <c r="AE7" s="199" t="str">
        <f>IFERROR(IF(GETPIVOTDATA("Reference",'KPI Analysis'!$H$3,"KPI Priority",4,"Business Area ",$J7,"RAG Status","R")=0,"",GETPIVOTDATA("Reference",'KPI Analysis'!$H$3,"KPI Priority",4,"Business Area ",$J7,"RAG Status","R")),"")</f>
        <v/>
      </c>
      <c r="AF7" s="47"/>
      <c r="AG7" s="46" t="str">
        <f>IF('KPI Analysis'!R4=0,"",'KPI Analysis'!R4)</f>
        <v/>
      </c>
      <c r="AI7" s="46"/>
      <c r="AJ7" s="201" t="str">
        <f>IFERROR(HYPERLINK("#"&amp;"KPI_Aug!B"&amp;(MATCH(AG7,KPIList[Reference],0)+2),"Click here"),"")</f>
        <v/>
      </c>
      <c r="AK7" s="201"/>
      <c r="AL7" s="47"/>
    </row>
    <row r="8" spans="1:39" ht="12.75" customHeight="1">
      <c r="A8" s="47"/>
      <c r="B8" s="214"/>
      <c r="C8" s="214"/>
      <c r="D8" s="214"/>
      <c r="E8" s="214"/>
      <c r="F8" s="214"/>
      <c r="G8" s="47"/>
      <c r="H8" s="216"/>
      <c r="I8" s="216"/>
      <c r="J8" s="211"/>
      <c r="K8" s="211"/>
      <c r="L8" s="211"/>
      <c r="M8" s="211"/>
      <c r="N8" s="211"/>
      <c r="O8" s="211"/>
      <c r="P8" s="205"/>
      <c r="Q8" s="207"/>
      <c r="R8" s="203"/>
      <c r="S8" s="207"/>
      <c r="T8" s="205"/>
      <c r="U8" s="207"/>
      <c r="V8" s="203"/>
      <c r="W8" s="207"/>
      <c r="X8" s="205"/>
      <c r="Y8" s="207"/>
      <c r="Z8" s="203"/>
      <c r="AA8" s="207"/>
      <c r="AB8" s="205"/>
      <c r="AC8" s="207"/>
      <c r="AD8" s="203"/>
      <c r="AE8" s="200"/>
      <c r="AF8" s="47"/>
      <c r="AG8" s="56" t="str">
        <f>IF('KPI Analysis'!R5=0,"",'KPI Analysis'!R5)</f>
        <v/>
      </c>
      <c r="AJ8" s="201" t="str">
        <f>IFERROR(HYPERLINK("#"&amp;"KPI_Aug!B"&amp;(MATCH(AG8,KPIList[Reference],0)+2),"Click here"),"")</f>
        <v/>
      </c>
      <c r="AK8" s="201"/>
      <c r="AL8" s="47"/>
      <c r="AM8" s="56"/>
    </row>
    <row r="9" spans="1:39" ht="12.75" customHeight="1">
      <c r="A9" s="47"/>
      <c r="B9" s="209" t="str">
        <f>'KPI Analysis'!G26</f>
        <v>110 of 110</v>
      </c>
      <c r="C9" s="209"/>
      <c r="D9" s="209"/>
      <c r="E9" s="209"/>
      <c r="F9" s="209"/>
      <c r="G9" s="47"/>
      <c r="H9" s="216"/>
      <c r="I9" s="216"/>
      <c r="J9" s="210" t="s">
        <v>229</v>
      </c>
      <c r="K9" s="210"/>
      <c r="L9" s="210"/>
      <c r="M9" s="210"/>
      <c r="N9" s="210"/>
      <c r="O9" s="210"/>
      <c r="P9" s="204" t="str">
        <f t="shared" ref="P9:R9" si="0">Q9</f>
        <v/>
      </c>
      <c r="Q9" s="206" t="str">
        <f>IFERROR(IF(GETPIVOTDATA("Reference",'KPI Analysis'!$H$3,"KPI Priority",1,"Business Area ",$J9,"RAG Status","A")=0,"",GETPIVOTDATA("Reference",'KPI Analysis'!$H$3,"KPI Priority",1,"Business Area ",$J9,"RAG Status","A")),"")</f>
        <v/>
      </c>
      <c r="R9" s="202" t="str">
        <f t="shared" si="0"/>
        <v/>
      </c>
      <c r="S9" s="206" t="str">
        <f>IFERROR(IF(GETPIVOTDATA("Reference",'KPI Analysis'!$H$3,"KPI Priority",1,"Business Area ",$J9,"RAG Status","R")=0,"",GETPIVOTDATA("Reference",'KPI Analysis'!$H$3,"KPI Priority",1,"Business Area ",$J9,"RAG Status","R")),"")</f>
        <v/>
      </c>
      <c r="T9" s="204" t="str">
        <f t="shared" ref="T9" si="1">U9</f>
        <v/>
      </c>
      <c r="U9" s="206" t="str">
        <f>IFERROR(IF(GETPIVOTDATA("Reference",'KPI Analysis'!$H$3,"KPI Priority",2,"Business Area ",$J9,"RAG Status","A")=0,"",GETPIVOTDATA("Reference",'KPI Analysis'!$H$3,"KPI Priority",2,"Business Area ",$J9,"RAG Status","A")),"")</f>
        <v/>
      </c>
      <c r="V9" s="202" t="str">
        <f t="shared" ref="V9" si="2">W9</f>
        <v/>
      </c>
      <c r="W9" s="206" t="str">
        <f>IFERROR(IF(GETPIVOTDATA("Reference",'KPI Analysis'!$H$3,"KPI Priority",2,"Business Area ",$J9,"RAG Status","R")=0,"",GETPIVOTDATA("Reference",'KPI Analysis'!$H$3,"KPI Priority",2,"Business Area ",$J9,"RAG Status","R")),"")</f>
        <v/>
      </c>
      <c r="X9" s="204" t="str">
        <f t="shared" ref="X9" si="3">Y9</f>
        <v/>
      </c>
      <c r="Y9" s="206" t="str">
        <f>IFERROR(IF(GETPIVOTDATA("Reference",'KPI Analysis'!$H$3,"KPI Priority",3,"Business Area ",$J9,"RAG Status","A")=0,"",GETPIVOTDATA("Reference",'KPI Analysis'!$H$3,"KPI Priority",3,"Business Area ",$J9,"RAG Status","A")),"")</f>
        <v/>
      </c>
      <c r="Z9" s="202" t="str">
        <f t="shared" ref="Z9" si="4">AA9</f>
        <v/>
      </c>
      <c r="AA9" s="206" t="str">
        <f>IFERROR(IF(GETPIVOTDATA("Reference",'KPI Analysis'!$H$3,"KPI Priority",3,"Business Area ",$J9,"RAG Status","R")=0,"",GETPIVOTDATA("Reference",'KPI Analysis'!$H$3,"KPI Priority",3,"Business Area ",$J9,"RAG Status","R")),"")</f>
        <v/>
      </c>
      <c r="AB9" s="204" t="str">
        <f t="shared" ref="AB9" si="5">AC9</f>
        <v/>
      </c>
      <c r="AC9" s="206" t="str">
        <f>IFERROR(IF(GETPIVOTDATA("Reference",'KPI Analysis'!$H$3,"KPI Priority",4,"Business Area ",$J9,"RAG Status","A")=0,"",GETPIVOTDATA("Reference",'KPI Analysis'!$H$3,"KPI Priority",4,"Business Area ",$J9,"RAG Status","A")),"")</f>
        <v/>
      </c>
      <c r="AD9" s="202" t="str">
        <f t="shared" ref="AD9" si="6">AE9</f>
        <v/>
      </c>
      <c r="AE9" s="199" t="str">
        <f>IFERROR(IF(GETPIVOTDATA("Reference",'KPI Analysis'!$H$3,"KPI Priority",4,"Business Area ",$J9,"RAG Status","R")=0,"",GETPIVOTDATA("Reference",'KPI Analysis'!$H$3,"KPI Priority",4,"Business Area ",$J9,"RAG Status","R")),"")</f>
        <v/>
      </c>
      <c r="AF9" s="47"/>
      <c r="AG9" s="56" t="str">
        <f>IF('KPI Analysis'!R6=0,"",'KPI Analysis'!R6)</f>
        <v/>
      </c>
      <c r="AJ9" s="201" t="str">
        <f>IFERROR(HYPERLINK("#"&amp;"KPI_Aug!B"&amp;(MATCH(AG9,KPIList[Reference],0)+2),"Click here"),"")</f>
        <v/>
      </c>
      <c r="AK9" s="201"/>
      <c r="AL9" s="47"/>
      <c r="AM9" s="56"/>
    </row>
    <row r="10" spans="1:39" ht="12.75" customHeight="1">
      <c r="A10" s="47"/>
      <c r="B10" s="209"/>
      <c r="C10" s="209"/>
      <c r="D10" s="209"/>
      <c r="E10" s="209"/>
      <c r="F10" s="209"/>
      <c r="G10" s="47"/>
      <c r="H10" s="216"/>
      <c r="I10" s="216"/>
      <c r="J10" s="211"/>
      <c r="K10" s="211"/>
      <c r="L10" s="211"/>
      <c r="M10" s="211"/>
      <c r="N10" s="211"/>
      <c r="O10" s="211"/>
      <c r="P10" s="205"/>
      <c r="Q10" s="207"/>
      <c r="R10" s="203"/>
      <c r="S10" s="207"/>
      <c r="T10" s="205"/>
      <c r="U10" s="207"/>
      <c r="V10" s="203"/>
      <c r="W10" s="207"/>
      <c r="X10" s="205"/>
      <c r="Y10" s="207"/>
      <c r="Z10" s="203"/>
      <c r="AA10" s="207"/>
      <c r="AB10" s="205"/>
      <c r="AC10" s="207"/>
      <c r="AD10" s="203"/>
      <c r="AE10" s="200"/>
      <c r="AF10" s="47"/>
      <c r="AG10" s="56" t="str">
        <f>IF('KPI Analysis'!R7=0,"",'KPI Analysis'!R7)</f>
        <v/>
      </c>
      <c r="AJ10" s="201" t="str">
        <f>IFERROR(HYPERLINK("#"&amp;"KPI_Aug!B"&amp;(MATCH(AG10,KPIList[Reference],0)+2),"Click here"),"")</f>
        <v/>
      </c>
      <c r="AK10" s="201"/>
      <c r="AL10" s="47"/>
      <c r="AM10" s="56"/>
    </row>
    <row r="11" spans="1:39" ht="12.75" customHeight="1">
      <c r="A11" s="47"/>
      <c r="B11" s="209"/>
      <c r="C11" s="209"/>
      <c r="D11" s="209"/>
      <c r="E11" s="209"/>
      <c r="F11" s="209"/>
      <c r="G11" s="47"/>
      <c r="H11" s="216"/>
      <c r="I11" s="216"/>
      <c r="J11" s="210" t="s">
        <v>621</v>
      </c>
      <c r="K11" s="210"/>
      <c r="L11" s="210"/>
      <c r="M11" s="210"/>
      <c r="N11" s="210"/>
      <c r="O11" s="210"/>
      <c r="P11" s="204" t="str">
        <f t="shared" ref="P11:R11" si="7">Q11</f>
        <v/>
      </c>
      <c r="Q11" s="206" t="str">
        <f>IFERROR(IF(GETPIVOTDATA("Reference",'KPI Analysis'!$H$3,"KPI Priority",1,"Business Area ",$J11,"RAG Status","A")=0,"",GETPIVOTDATA("Reference",'KPI Analysis'!$H$3,"KPI Priority",1,"Business Area ",$J11,"RAG Status","A")),"")</f>
        <v/>
      </c>
      <c r="R11" s="202" t="str">
        <f t="shared" si="7"/>
        <v/>
      </c>
      <c r="S11" s="206" t="str">
        <f>IFERROR(IF(GETPIVOTDATA("Reference",'KPI Analysis'!$H$3,"KPI Priority",1,"Business Area ",$J11,"RAG Status","R")=0,"",GETPIVOTDATA("Reference",'KPI Analysis'!$H$3,"KPI Priority",1,"Business Area ",$J11,"RAG Status","R")),"")</f>
        <v/>
      </c>
      <c r="T11" s="204" t="str">
        <f t="shared" ref="T11" si="8">U11</f>
        <v/>
      </c>
      <c r="U11" s="206" t="str">
        <f>IFERROR(IF(GETPIVOTDATA("Reference",'KPI Analysis'!$H$3,"KPI Priority",2,"Business Area ",$J11,"RAG Status","A")=0,"",GETPIVOTDATA("Reference",'KPI Analysis'!$H$3,"KPI Priority",2,"Business Area ",$J11,"RAG Status","A")),"")</f>
        <v/>
      </c>
      <c r="V11" s="202" t="str">
        <f t="shared" ref="V11" si="9">W11</f>
        <v/>
      </c>
      <c r="W11" s="206" t="str">
        <f>IFERROR(IF(GETPIVOTDATA("Reference",'KPI Analysis'!$H$3,"KPI Priority",2,"Business Area ",$J11,"RAG Status","R")=0,"",GETPIVOTDATA("Reference",'KPI Analysis'!$H$3,"KPI Priority",2,"Business Area ",$J11,"RAG Status","R")),"")</f>
        <v/>
      </c>
      <c r="X11" s="204" t="str">
        <f t="shared" ref="X11" si="10">Y11</f>
        <v/>
      </c>
      <c r="Y11" s="206" t="str">
        <f>IFERROR(IF(GETPIVOTDATA("Reference",'KPI Analysis'!$H$3,"KPI Priority",3,"Business Area ",$J11,"RAG Status","A")=0,"",GETPIVOTDATA("Reference",'KPI Analysis'!$H$3,"KPI Priority",3,"Business Area ",$J11,"RAG Status","A")),"")</f>
        <v/>
      </c>
      <c r="Z11" s="202" t="str">
        <f t="shared" ref="Z11" si="11">AA11</f>
        <v/>
      </c>
      <c r="AA11" s="206" t="str">
        <f>IFERROR(IF(GETPIVOTDATA("Reference",'KPI Analysis'!$H$3,"KPI Priority",3,"Business Area ",$J11,"RAG Status","R")=0,"",GETPIVOTDATA("Reference",'KPI Analysis'!$H$3,"KPI Priority",3,"Business Area ",$J11,"RAG Status","R")),"")</f>
        <v/>
      </c>
      <c r="AB11" s="204" t="str">
        <f t="shared" ref="AB11" si="12">AC11</f>
        <v/>
      </c>
      <c r="AC11" s="206" t="str">
        <f>IFERROR(IF(GETPIVOTDATA("Reference",'KPI Analysis'!$H$3,"KPI Priority",4,"Business Area ",$J11,"RAG Status","A")=0,"",GETPIVOTDATA("Reference",'KPI Analysis'!$H$3,"KPI Priority",4,"Business Area ",$J11,"RAG Status","A")),"")</f>
        <v/>
      </c>
      <c r="AD11" s="202" t="str">
        <f t="shared" ref="AD11" si="13">AE11</f>
        <v/>
      </c>
      <c r="AE11" s="199" t="str">
        <f>IFERROR(IF(GETPIVOTDATA("Reference",'KPI Analysis'!$H$3,"KPI Priority",4,"Business Area ",$J11,"RAG Status","R")=0,"",GETPIVOTDATA("Reference",'KPI Analysis'!$H$3,"KPI Priority",4,"Business Area ",$J11,"RAG Status","R")),"")</f>
        <v/>
      </c>
      <c r="AF11" s="47"/>
      <c r="AG11" s="56" t="str">
        <f>IF('KPI Analysis'!R8=0,"",'KPI Analysis'!R8)</f>
        <v/>
      </c>
      <c r="AJ11" s="201" t="str">
        <f>IFERROR(HYPERLINK("#"&amp;"KPI_Aug!B"&amp;(MATCH(AG11,KPIList[Reference],0)+2),"Click here"),"")</f>
        <v/>
      </c>
      <c r="AK11" s="201"/>
      <c r="AL11" s="47"/>
      <c r="AM11" s="56"/>
    </row>
    <row r="12" spans="1:39" s="46" customFormat="1" ht="12.75" customHeight="1">
      <c r="A12" s="47"/>
      <c r="B12" s="209"/>
      <c r="C12" s="209"/>
      <c r="D12" s="209"/>
      <c r="E12" s="209"/>
      <c r="F12" s="209"/>
      <c r="G12" s="47"/>
      <c r="H12" s="216"/>
      <c r="I12" s="216"/>
      <c r="J12" s="211"/>
      <c r="K12" s="211"/>
      <c r="L12" s="211"/>
      <c r="M12" s="211"/>
      <c r="N12" s="211"/>
      <c r="O12" s="211"/>
      <c r="P12" s="205"/>
      <c r="Q12" s="207"/>
      <c r="R12" s="203"/>
      <c r="S12" s="207"/>
      <c r="T12" s="205"/>
      <c r="U12" s="207"/>
      <c r="V12" s="203"/>
      <c r="W12" s="207"/>
      <c r="X12" s="205"/>
      <c r="Y12" s="207"/>
      <c r="Z12" s="203"/>
      <c r="AA12" s="207"/>
      <c r="AB12" s="205"/>
      <c r="AC12" s="207"/>
      <c r="AD12" s="203"/>
      <c r="AE12" s="200"/>
      <c r="AF12" s="47"/>
      <c r="AG12" s="56" t="str">
        <f>IF('KPI Analysis'!R9=0,"",'KPI Analysis'!R9)</f>
        <v/>
      </c>
      <c r="AJ12" s="201" t="str">
        <f>IFERROR(HYPERLINK("#"&amp;"KPI_Aug!B"&amp;(MATCH(AG12,KPIList[Reference],0)+2),"Click here"),"")</f>
        <v/>
      </c>
      <c r="AK12" s="201"/>
      <c r="AL12" s="47"/>
      <c r="AM12" s="56"/>
    </row>
    <row r="13" spans="1:39" s="46" customFormat="1" ht="12.75" customHeight="1">
      <c r="A13" s="47"/>
      <c r="B13" s="47"/>
      <c r="C13" s="47"/>
      <c r="D13" s="47"/>
      <c r="E13" s="47"/>
      <c r="F13" s="47"/>
      <c r="G13" s="47"/>
      <c r="H13" s="216"/>
      <c r="I13" s="216"/>
      <c r="J13" s="210" t="s">
        <v>476</v>
      </c>
      <c r="K13" s="210"/>
      <c r="L13" s="210"/>
      <c r="M13" s="210"/>
      <c r="N13" s="210"/>
      <c r="O13" s="210"/>
      <c r="P13" s="204" t="str">
        <f t="shared" ref="P13:R13" si="14">Q13</f>
        <v/>
      </c>
      <c r="Q13" s="206" t="str">
        <f>IFERROR(IF(GETPIVOTDATA("Reference",'KPI Analysis'!$H$3,"KPI Priority",1,"Business Area ",$J13,"RAG Status","A")=0,"",GETPIVOTDATA("Reference",'KPI Analysis'!$H$3,"KPI Priority",1,"Business Area ",$J13,"RAG Status","A")),"")</f>
        <v/>
      </c>
      <c r="R13" s="202" t="str">
        <f t="shared" si="14"/>
        <v/>
      </c>
      <c r="S13" s="206" t="str">
        <f>IFERROR(IF(GETPIVOTDATA("Reference",'KPI Analysis'!$H$3,"KPI Priority",1,"Business Area ",$J13,"RAG Status","R")=0,"",GETPIVOTDATA("Reference",'KPI Analysis'!$H$3,"KPI Priority",1,"Business Area ",$J13,"RAG Status","R")),"")</f>
        <v/>
      </c>
      <c r="T13" s="204" t="str">
        <f t="shared" ref="T13" si="15">U13</f>
        <v/>
      </c>
      <c r="U13" s="206" t="str">
        <f>IFERROR(IF(GETPIVOTDATA("Reference",'KPI Analysis'!$H$3,"KPI Priority",2,"Business Area ",$J13,"RAG Status","A")=0,"",GETPIVOTDATA("Reference",'KPI Analysis'!$H$3,"KPI Priority",2,"Business Area ",$J13,"RAG Status","A")),"")</f>
        <v/>
      </c>
      <c r="V13" s="202" t="str">
        <f t="shared" ref="V13" si="16">W13</f>
        <v/>
      </c>
      <c r="W13" s="206" t="str">
        <f>IFERROR(IF(GETPIVOTDATA("Reference",'KPI Analysis'!$H$3,"KPI Priority",2,"Business Area ",$J13,"RAG Status","R")=0,"",GETPIVOTDATA("Reference",'KPI Analysis'!$H$3,"KPI Priority",2,"Business Area ",$J13,"RAG Status","R")),"")</f>
        <v/>
      </c>
      <c r="X13" s="204" t="str">
        <f t="shared" ref="X13" si="17">Y13</f>
        <v/>
      </c>
      <c r="Y13" s="206" t="str">
        <f>IFERROR(IF(GETPIVOTDATA("Reference",'KPI Analysis'!$H$3,"KPI Priority",3,"Business Area ",$J13,"RAG Status","A")=0,"",GETPIVOTDATA("Reference",'KPI Analysis'!$H$3,"KPI Priority",3,"Business Area ",$J13,"RAG Status","A")),"")</f>
        <v/>
      </c>
      <c r="Z13" s="202" t="str">
        <f t="shared" ref="Z13" si="18">AA13</f>
        <v/>
      </c>
      <c r="AA13" s="206" t="str">
        <f>IFERROR(IF(GETPIVOTDATA("Reference",'KPI Analysis'!$H$3,"KPI Priority",3,"Business Area ",$J13,"RAG Status","R")=0,"",GETPIVOTDATA("Reference",'KPI Analysis'!$H$3,"KPI Priority",3,"Business Area ",$J13,"RAG Status","R")),"")</f>
        <v/>
      </c>
      <c r="AB13" s="204" t="str">
        <f t="shared" ref="AB13" si="19">AC13</f>
        <v/>
      </c>
      <c r="AC13" s="206" t="str">
        <f>IFERROR(IF(GETPIVOTDATA("Reference",'KPI Analysis'!$H$3,"KPI Priority",4,"Business Area ",$J13,"RAG Status","A")=0,"",GETPIVOTDATA("Reference",'KPI Analysis'!$H$3,"KPI Priority",4,"Business Area ",$J13,"RAG Status","A")),"")</f>
        <v/>
      </c>
      <c r="AD13" s="202" t="str">
        <f t="shared" ref="AD13" si="20">AE13</f>
        <v/>
      </c>
      <c r="AE13" s="199" t="str">
        <f>IFERROR(IF(GETPIVOTDATA("Reference",'KPI Analysis'!$H$3,"KPI Priority",4,"Business Area ",$J13,"RAG Status","R")=0,"",GETPIVOTDATA("Reference",'KPI Analysis'!$H$3,"KPI Priority",4,"Business Area ",$J13,"RAG Status","R")),"")</f>
        <v/>
      </c>
      <c r="AF13" s="47"/>
      <c r="AG13" s="56" t="str">
        <f>IF('KPI Analysis'!R10=0,"",'KPI Analysis'!R10)</f>
        <v/>
      </c>
      <c r="AJ13" s="201" t="str">
        <f>IFERROR(HYPERLINK("#"&amp;"KPI_Aug!B"&amp;(MATCH(AG13,KPIList[Reference],0)+2),"Click here"),"")</f>
        <v/>
      </c>
      <c r="AK13" s="201"/>
      <c r="AL13" s="47"/>
      <c r="AM13" s="46" t="s">
        <v>786</v>
      </c>
    </row>
    <row r="14" spans="1:39" s="46" customFormat="1" ht="12.75" customHeight="1">
      <c r="A14" s="47"/>
      <c r="B14" s="214" t="s">
        <v>766</v>
      </c>
      <c r="C14" s="214"/>
      <c r="D14" s="214"/>
      <c r="E14" s="214"/>
      <c r="F14" s="214"/>
      <c r="G14" s="47"/>
      <c r="H14" s="216"/>
      <c r="I14" s="216"/>
      <c r="J14" s="211"/>
      <c r="K14" s="211"/>
      <c r="L14" s="211"/>
      <c r="M14" s="211"/>
      <c r="N14" s="211"/>
      <c r="O14" s="211"/>
      <c r="P14" s="205"/>
      <c r="Q14" s="207"/>
      <c r="R14" s="203"/>
      <c r="S14" s="207"/>
      <c r="T14" s="205"/>
      <c r="U14" s="207"/>
      <c r="V14" s="203"/>
      <c r="W14" s="207"/>
      <c r="X14" s="205"/>
      <c r="Y14" s="207"/>
      <c r="Z14" s="203"/>
      <c r="AA14" s="207"/>
      <c r="AB14" s="205"/>
      <c r="AC14" s="207"/>
      <c r="AD14" s="203"/>
      <c r="AE14" s="200"/>
      <c r="AF14" s="47"/>
      <c r="AG14" s="56" t="str">
        <f>IF('KPI Analysis'!R11=0,"",'KPI Analysis'!R11)</f>
        <v/>
      </c>
      <c r="AJ14" s="201" t="str">
        <f>IFERROR(HYPERLINK("#"&amp;"KPI_Aug!B"&amp;(MATCH(AG14,KPIList[Reference],0)+2),"Click here"),"")</f>
        <v/>
      </c>
      <c r="AK14" s="201"/>
      <c r="AL14" s="47"/>
      <c r="AM14" s="46" t="s">
        <v>787</v>
      </c>
    </row>
    <row r="15" spans="1:39" s="46" customFormat="1" ht="12.75" customHeight="1">
      <c r="A15" s="47"/>
      <c r="B15" s="214"/>
      <c r="C15" s="214"/>
      <c r="D15" s="214"/>
      <c r="E15" s="214"/>
      <c r="F15" s="214"/>
      <c r="G15" s="47"/>
      <c r="H15" s="216"/>
      <c r="I15" s="216"/>
      <c r="J15" s="210" t="s">
        <v>620</v>
      </c>
      <c r="K15" s="210"/>
      <c r="L15" s="210"/>
      <c r="M15" s="210"/>
      <c r="N15" s="210"/>
      <c r="O15" s="210"/>
      <c r="P15" s="204" t="str">
        <f t="shared" ref="P15:R15" si="21">Q15</f>
        <v/>
      </c>
      <c r="Q15" s="206" t="str">
        <f>IFERROR(IF(GETPIVOTDATA("Reference",'KPI Analysis'!$H$3,"KPI Priority",1,"Business Area ",$J15,"RAG Status","A")=0,"",GETPIVOTDATA("Reference",'KPI Analysis'!$H$3,"KPI Priority",1,"Business Area ",$J15,"RAG Status","A")),"")</f>
        <v/>
      </c>
      <c r="R15" s="202" t="str">
        <f t="shared" si="21"/>
        <v/>
      </c>
      <c r="S15" s="206" t="str">
        <f>IFERROR(IF(GETPIVOTDATA("Reference",'KPI Analysis'!$H$3,"KPI Priority",1,"Business Area ",$J15,"RAG Status","R")=0,"",GETPIVOTDATA("Reference",'KPI Analysis'!$H$3,"KPI Priority",1,"Business Area ",$J15,"RAG Status","R")),"")</f>
        <v/>
      </c>
      <c r="T15" s="204" t="str">
        <f t="shared" ref="T15" si="22">U15</f>
        <v/>
      </c>
      <c r="U15" s="206" t="str">
        <f>IFERROR(IF(GETPIVOTDATA("Reference",'KPI Analysis'!$H$3,"KPI Priority",2,"Business Area ",$J15,"RAG Status","A")=0,"",GETPIVOTDATA("Reference",'KPI Analysis'!$H$3,"KPI Priority",2,"Business Area ",$J15,"RAG Status","A")),"")</f>
        <v/>
      </c>
      <c r="V15" s="202" t="str">
        <f t="shared" ref="V15" si="23">W15</f>
        <v/>
      </c>
      <c r="W15" s="206" t="str">
        <f>IFERROR(IF(GETPIVOTDATA("Reference",'KPI Analysis'!$H$3,"KPI Priority",2,"Business Area ",$J15,"RAG Status","R")=0,"",GETPIVOTDATA("Reference",'KPI Analysis'!$H$3,"KPI Priority",2,"Business Area ",$J15,"RAG Status","R")),"")</f>
        <v/>
      </c>
      <c r="X15" s="204" t="str">
        <f t="shared" ref="X15" si="24">Y15</f>
        <v/>
      </c>
      <c r="Y15" s="206" t="str">
        <f>IFERROR(IF(GETPIVOTDATA("Reference",'KPI Analysis'!$H$3,"KPI Priority",3,"Business Area ",$J15,"RAG Status","A")=0,"",GETPIVOTDATA("Reference",'KPI Analysis'!$H$3,"KPI Priority",3,"Business Area ",$J15,"RAG Status","A")),"")</f>
        <v/>
      </c>
      <c r="Z15" s="202" t="str">
        <f t="shared" ref="Z15" si="25">AA15</f>
        <v/>
      </c>
      <c r="AA15" s="206" t="str">
        <f>IFERROR(IF(GETPIVOTDATA("Reference",'KPI Analysis'!$H$3,"KPI Priority",3,"Business Area ",$J15,"RAG Status","R")=0,"",GETPIVOTDATA("Reference",'KPI Analysis'!$H$3,"KPI Priority",3,"Business Area ",$J15,"RAG Status","R")),"")</f>
        <v/>
      </c>
      <c r="AB15" s="204" t="str">
        <f t="shared" ref="AB15" si="26">AC15</f>
        <v/>
      </c>
      <c r="AC15" s="206" t="str">
        <f>IFERROR(IF(GETPIVOTDATA("Reference",'KPI Analysis'!$H$3,"KPI Priority",4,"Business Area ",$J15,"RAG Status","A")=0,"",GETPIVOTDATA("Reference",'KPI Analysis'!$H$3,"KPI Priority",4,"Business Area ",$J15,"RAG Status","A")),"")</f>
        <v/>
      </c>
      <c r="AD15" s="202" t="str">
        <f t="shared" ref="AD15" si="27">AE15</f>
        <v/>
      </c>
      <c r="AE15" s="199" t="str">
        <f>IFERROR(IF(GETPIVOTDATA("Reference",'KPI Analysis'!$H$3,"KPI Priority",4,"Business Area ",$J15,"RAG Status","R")=0,"",GETPIVOTDATA("Reference",'KPI Analysis'!$H$3,"KPI Priority",4,"Business Area ",$J15,"RAG Status","R")),"")</f>
        <v/>
      </c>
      <c r="AF15" s="47"/>
      <c r="AG15" s="56" t="str">
        <f>IF('KPI Analysis'!R12=0,"",'KPI Analysis'!R12)</f>
        <v/>
      </c>
      <c r="AJ15" s="201" t="str">
        <f>IFERROR(HYPERLINK("#"&amp;"KPI_Aug!B"&amp;(MATCH(AG15,KPIList[Reference],0)+2),"Click here"),"")</f>
        <v/>
      </c>
      <c r="AK15" s="201"/>
      <c r="AL15" s="47"/>
    </row>
    <row r="16" spans="1:39" s="46" customFormat="1" ht="12.75" customHeight="1">
      <c r="A16" s="47"/>
      <c r="B16" s="214"/>
      <c r="C16" s="214"/>
      <c r="D16" s="214"/>
      <c r="E16" s="214"/>
      <c r="F16" s="214"/>
      <c r="G16" s="47"/>
      <c r="H16" s="216"/>
      <c r="I16" s="216"/>
      <c r="J16" s="212"/>
      <c r="K16" s="212"/>
      <c r="L16" s="212"/>
      <c r="M16" s="212"/>
      <c r="N16" s="212"/>
      <c r="O16" s="212"/>
      <c r="P16" s="205"/>
      <c r="Q16" s="207"/>
      <c r="R16" s="203"/>
      <c r="S16" s="207"/>
      <c r="T16" s="205"/>
      <c r="U16" s="207"/>
      <c r="V16" s="203"/>
      <c r="W16" s="207"/>
      <c r="X16" s="205"/>
      <c r="Y16" s="207"/>
      <c r="Z16" s="203"/>
      <c r="AA16" s="207"/>
      <c r="AB16" s="205"/>
      <c r="AC16" s="207"/>
      <c r="AD16" s="203"/>
      <c r="AE16" s="200"/>
      <c r="AF16" s="47"/>
      <c r="AG16" s="56" t="str">
        <f>IF('KPI Analysis'!R13=0,"",'KPI Analysis'!R13)</f>
        <v/>
      </c>
      <c r="AJ16" s="201" t="str">
        <f>IFERROR(HYPERLINK("#"&amp;"KPI_Aug!B"&amp;(MATCH(AG16,KPIList[Reference],0)+2),"Click here"),"")</f>
        <v/>
      </c>
      <c r="AK16" s="201"/>
      <c r="AL16" s="47"/>
    </row>
    <row r="17" spans="1:38" ht="12.75" customHeight="1">
      <c r="A17" s="47"/>
      <c r="B17" s="214"/>
      <c r="C17" s="214"/>
      <c r="D17" s="214"/>
      <c r="E17" s="214"/>
      <c r="F17" s="214"/>
      <c r="G17" s="47"/>
      <c r="H17" s="49"/>
      <c r="I17" s="50"/>
      <c r="J17" s="51"/>
      <c r="K17" s="51"/>
      <c r="L17" s="51"/>
      <c r="M17" s="51"/>
      <c r="N17" s="51"/>
      <c r="O17" s="47"/>
      <c r="P17" s="47"/>
      <c r="Q17" s="47"/>
      <c r="R17" s="47"/>
      <c r="S17" s="47"/>
      <c r="T17" s="47"/>
      <c r="U17" s="47"/>
      <c r="V17" s="47"/>
      <c r="W17" s="47"/>
      <c r="X17" s="47"/>
      <c r="Y17" s="47"/>
      <c r="Z17" s="47"/>
      <c r="AA17" s="47"/>
      <c r="AB17" s="47"/>
      <c r="AC17" s="47"/>
      <c r="AD17" s="47"/>
      <c r="AE17" s="47"/>
      <c r="AF17" s="47"/>
      <c r="AG17" s="56" t="str">
        <f>IF('KPI Analysis'!R14=0,"",'KPI Analysis'!R14)</f>
        <v/>
      </c>
      <c r="AJ17" s="201" t="str">
        <f>IFERROR(HYPERLINK("#"&amp;"KPI_Aug!B"&amp;(MATCH(AG17,KPIList[Reference],0)+2),"Click here"),"")</f>
        <v/>
      </c>
      <c r="AK17" s="201"/>
      <c r="AL17" s="47"/>
    </row>
    <row r="18" spans="1:38" s="46" customFormat="1" ht="12.75" customHeight="1">
      <c r="A18" s="47"/>
      <c r="B18" s="215">
        <v>1</v>
      </c>
      <c r="C18" s="215"/>
      <c r="D18" s="215"/>
      <c r="E18" s="215"/>
      <c r="F18" s="215"/>
      <c r="G18" s="47"/>
      <c r="H18" s="216" t="s">
        <v>713</v>
      </c>
      <c r="I18" s="216"/>
      <c r="J18" s="220" t="s">
        <v>711</v>
      </c>
      <c r="K18" s="220"/>
      <c r="L18" s="220"/>
      <c r="M18" s="220"/>
      <c r="N18" s="220"/>
      <c r="O18" s="52"/>
      <c r="P18" s="219" t="s">
        <v>757</v>
      </c>
      <c r="Q18" s="219"/>
      <c r="R18" s="219"/>
      <c r="S18" s="219"/>
      <c r="T18" s="219" t="s">
        <v>758</v>
      </c>
      <c r="U18" s="219"/>
      <c r="V18" s="219"/>
      <c r="W18" s="219"/>
      <c r="X18" s="219" t="s">
        <v>759</v>
      </c>
      <c r="Y18" s="219"/>
      <c r="Z18" s="219"/>
      <c r="AA18" s="219"/>
      <c r="AB18" s="219" t="s">
        <v>760</v>
      </c>
      <c r="AC18" s="219"/>
      <c r="AD18" s="219"/>
      <c r="AE18" s="219"/>
      <c r="AF18" s="47"/>
      <c r="AG18" s="222" t="s">
        <v>781</v>
      </c>
      <c r="AH18" s="222"/>
      <c r="AI18" s="222"/>
      <c r="AJ18" s="222"/>
      <c r="AK18" s="222"/>
      <c r="AL18" s="47"/>
    </row>
    <row r="19" spans="1:38" s="46" customFormat="1" ht="12.75" customHeight="1">
      <c r="A19" s="47"/>
      <c r="B19" s="215"/>
      <c r="C19" s="215"/>
      <c r="D19" s="215"/>
      <c r="E19" s="215"/>
      <c r="F19" s="215"/>
      <c r="G19" s="47"/>
      <c r="H19" s="216"/>
      <c r="I19" s="216"/>
      <c r="J19" s="220"/>
      <c r="K19" s="220"/>
      <c r="L19" s="220"/>
      <c r="M19" s="220"/>
      <c r="N19" s="220"/>
      <c r="O19" s="52"/>
      <c r="P19" s="219"/>
      <c r="Q19" s="219"/>
      <c r="R19" s="219"/>
      <c r="S19" s="219"/>
      <c r="T19" s="219"/>
      <c r="U19" s="219"/>
      <c r="V19" s="219"/>
      <c r="W19" s="219"/>
      <c r="X19" s="219"/>
      <c r="Y19" s="219"/>
      <c r="Z19" s="219"/>
      <c r="AA19" s="219"/>
      <c r="AB19" s="219"/>
      <c r="AC19" s="219"/>
      <c r="AD19" s="219"/>
      <c r="AE19" s="219"/>
      <c r="AF19" s="47"/>
      <c r="AG19" s="222"/>
      <c r="AH19" s="222"/>
      <c r="AI19" s="222"/>
      <c r="AJ19" s="222"/>
      <c r="AK19" s="222"/>
      <c r="AL19" s="47"/>
    </row>
    <row r="20" spans="1:38" s="46" customFormat="1" ht="12.75" customHeight="1">
      <c r="A20" s="47"/>
      <c r="B20" s="215"/>
      <c r="C20" s="215"/>
      <c r="D20" s="215"/>
      <c r="E20" s="215"/>
      <c r="F20" s="215"/>
      <c r="G20" s="47"/>
      <c r="H20" s="216"/>
      <c r="I20" s="216"/>
      <c r="J20" s="212" t="s">
        <v>764</v>
      </c>
      <c r="K20" s="212"/>
      <c r="L20" s="212"/>
      <c r="M20" s="212"/>
      <c r="N20" s="212"/>
      <c r="O20" s="212"/>
      <c r="P20" s="217">
        <f>GETPIVOTDATA("Reference",'KPI Analysis'!$B$2,"KPI Priority",1,"Business Area ",$J20)</f>
        <v>24</v>
      </c>
      <c r="Q20" s="217"/>
      <c r="R20" s="217"/>
      <c r="S20" s="217"/>
      <c r="T20" s="217">
        <f>GETPIVOTDATA("Reference",'KPI Analysis'!$B$2,"KPI Priority",2,"Business Area ",$J20)</f>
        <v>18</v>
      </c>
      <c r="U20" s="217"/>
      <c r="V20" s="217"/>
      <c r="W20" s="217"/>
      <c r="X20" s="217">
        <f>GETPIVOTDATA("Reference",'KPI Analysis'!$B$2,"KPI Priority",3,"Business Area ",$J20)</f>
        <v>22</v>
      </c>
      <c r="Y20" s="217"/>
      <c r="Z20" s="217"/>
      <c r="AA20" s="217"/>
      <c r="AB20" s="217">
        <f>GETPIVOTDATA("Reference",'KPI Analysis'!$B$2,"KPI Priority",4,"Business Area ",$J20)</f>
        <v>14</v>
      </c>
      <c r="AC20" s="217"/>
      <c r="AD20" s="217"/>
      <c r="AE20" s="217"/>
      <c r="AF20" s="47"/>
      <c r="AG20" s="56" t="str">
        <f>IF('KPI Analysis'!U4=0,"",'KPI Analysis'!U4)</f>
        <v/>
      </c>
      <c r="AJ20" s="201" t="str">
        <f>IFERROR(HYPERLINK("#"&amp;"KPI_Aug!B"&amp;(MATCH(AG20,KPIList[Reference],0)+2),"Click here"),"")</f>
        <v/>
      </c>
      <c r="AK20" s="201"/>
      <c r="AL20" s="47"/>
    </row>
    <row r="21" spans="1:38" s="46" customFormat="1" ht="12.75" customHeight="1">
      <c r="A21" s="47"/>
      <c r="B21" s="215"/>
      <c r="C21" s="215"/>
      <c r="D21" s="215"/>
      <c r="E21" s="215"/>
      <c r="F21" s="215"/>
      <c r="G21" s="47"/>
      <c r="H21" s="216"/>
      <c r="I21" s="216"/>
      <c r="J21" s="211"/>
      <c r="K21" s="211"/>
      <c r="L21" s="211"/>
      <c r="M21" s="211"/>
      <c r="N21" s="211"/>
      <c r="O21" s="211"/>
      <c r="P21" s="218"/>
      <c r="Q21" s="218"/>
      <c r="R21" s="218"/>
      <c r="S21" s="218"/>
      <c r="T21" s="218"/>
      <c r="U21" s="218"/>
      <c r="V21" s="218"/>
      <c r="W21" s="218"/>
      <c r="X21" s="218"/>
      <c r="Y21" s="218"/>
      <c r="Z21" s="218"/>
      <c r="AA21" s="218"/>
      <c r="AB21" s="218"/>
      <c r="AC21" s="218"/>
      <c r="AD21" s="218"/>
      <c r="AE21" s="218"/>
      <c r="AF21" s="47"/>
      <c r="AG21" s="56" t="str">
        <f>IF('KPI Analysis'!U5=0,"",'KPI Analysis'!U5)</f>
        <v/>
      </c>
      <c r="AJ21" s="201" t="str">
        <f>IFERROR(HYPERLINK("#"&amp;"KPI_Aug!B"&amp;(MATCH(AG21,KPIList[Reference],0)+2),"Click here"),"")</f>
        <v/>
      </c>
      <c r="AK21" s="201"/>
      <c r="AL21" s="47"/>
    </row>
    <row r="22" spans="1:38" s="46" customFormat="1" ht="12.75" customHeight="1">
      <c r="A22" s="47"/>
      <c r="B22" s="47"/>
      <c r="C22" s="47"/>
      <c r="D22" s="47"/>
      <c r="E22" s="47"/>
      <c r="F22" s="47"/>
      <c r="G22" s="47"/>
      <c r="H22" s="216"/>
      <c r="I22" s="216"/>
      <c r="J22" s="210" t="s">
        <v>229</v>
      </c>
      <c r="K22" s="210"/>
      <c r="L22" s="210"/>
      <c r="M22" s="210"/>
      <c r="N22" s="210"/>
      <c r="O22" s="210"/>
      <c r="P22" s="217">
        <f>GETPIVOTDATA("Reference",'KPI Analysis'!$B$2,"KPI Priority",1,"Business Area ",$J22)</f>
        <v>6</v>
      </c>
      <c r="Q22" s="217"/>
      <c r="R22" s="217"/>
      <c r="S22" s="217"/>
      <c r="T22" s="217">
        <f>GETPIVOTDATA("Reference",'KPI Analysis'!$B$2,"KPI Priority",2,"Business Area ",$J22)</f>
        <v>2</v>
      </c>
      <c r="U22" s="217"/>
      <c r="V22" s="217"/>
      <c r="W22" s="217"/>
      <c r="X22" s="217">
        <f>GETPIVOTDATA("Reference",'KPI Analysis'!$B$2,"KPI Priority",3,"Business Area ",$J22)</f>
        <v>8</v>
      </c>
      <c r="Y22" s="217"/>
      <c r="Z22" s="217"/>
      <c r="AA22" s="217"/>
      <c r="AB22" s="217">
        <f>GETPIVOTDATA("Reference",'KPI Analysis'!$B$2,"KPI Priority",4,"Business Area ",$J22)</f>
        <v>0</v>
      </c>
      <c r="AC22" s="217"/>
      <c r="AD22" s="217"/>
      <c r="AE22" s="217"/>
      <c r="AF22" s="47"/>
      <c r="AG22" s="56" t="str">
        <f>IF('KPI Analysis'!U6=0,"",'KPI Analysis'!U6)</f>
        <v/>
      </c>
      <c r="AJ22" s="201" t="str">
        <f>IFERROR(HYPERLINK("#"&amp;"KPI_Aug!B"&amp;(MATCH(AG22,KPIList[Reference],0)+2),"Click here"),"")</f>
        <v/>
      </c>
      <c r="AK22" s="201"/>
      <c r="AL22" s="47"/>
    </row>
    <row r="23" spans="1:38" s="46" customFormat="1" ht="12.75" customHeight="1">
      <c r="A23" s="47"/>
      <c r="B23" s="213" t="s">
        <v>755</v>
      </c>
      <c r="C23" s="213"/>
      <c r="D23" s="213"/>
      <c r="E23" s="213"/>
      <c r="F23" s="213"/>
      <c r="G23" s="47"/>
      <c r="H23" s="216"/>
      <c r="I23" s="216"/>
      <c r="J23" s="211"/>
      <c r="K23" s="211"/>
      <c r="L23" s="211"/>
      <c r="M23" s="211"/>
      <c r="N23" s="211"/>
      <c r="O23" s="211"/>
      <c r="P23" s="218"/>
      <c r="Q23" s="218"/>
      <c r="R23" s="218"/>
      <c r="S23" s="218"/>
      <c r="T23" s="218"/>
      <c r="U23" s="218"/>
      <c r="V23" s="218"/>
      <c r="W23" s="218"/>
      <c r="X23" s="218"/>
      <c r="Y23" s="218"/>
      <c r="Z23" s="218"/>
      <c r="AA23" s="218"/>
      <c r="AB23" s="218"/>
      <c r="AC23" s="218"/>
      <c r="AD23" s="218"/>
      <c r="AE23" s="218"/>
      <c r="AF23" s="47"/>
      <c r="AG23" s="56" t="str">
        <f>IF('KPI Analysis'!U7=0,"",'KPI Analysis'!U7)</f>
        <v/>
      </c>
      <c r="AJ23" s="201" t="str">
        <f>IFERROR(HYPERLINK("#"&amp;"KPI_Aug!B"&amp;(MATCH(AG23,KPIList[Reference],0)+2),"Click here"),"")</f>
        <v/>
      </c>
      <c r="AK23" s="201"/>
      <c r="AL23" s="47"/>
    </row>
    <row r="24" spans="1:38" s="46" customFormat="1" ht="12.75" customHeight="1">
      <c r="A24" s="47"/>
      <c r="B24" s="213"/>
      <c r="C24" s="213"/>
      <c r="D24" s="213"/>
      <c r="E24" s="213"/>
      <c r="F24" s="213"/>
      <c r="G24" s="47"/>
      <c r="H24" s="216"/>
      <c r="I24" s="216"/>
      <c r="J24" s="210" t="s">
        <v>621</v>
      </c>
      <c r="K24" s="210"/>
      <c r="L24" s="210"/>
      <c r="M24" s="210"/>
      <c r="N24" s="210"/>
      <c r="O24" s="210"/>
      <c r="P24" s="217">
        <f>GETPIVOTDATA("Reference",'KPI Analysis'!$B$2,"KPI Priority",1,"Business Area ",$J24)</f>
        <v>0</v>
      </c>
      <c r="Q24" s="217"/>
      <c r="R24" s="217"/>
      <c r="S24" s="217"/>
      <c r="T24" s="217">
        <f>GETPIVOTDATA("Reference",'KPI Analysis'!$B$2,"KPI Priority",2,"Business Area ",$J24)</f>
        <v>0</v>
      </c>
      <c r="U24" s="217"/>
      <c r="V24" s="217"/>
      <c r="W24" s="217"/>
      <c r="X24" s="217">
        <f>GETPIVOTDATA("Reference",'KPI Analysis'!$B$2,"KPI Priority",3,"Business Area ",$J24)</f>
        <v>3</v>
      </c>
      <c r="Y24" s="217"/>
      <c r="Z24" s="217"/>
      <c r="AA24" s="217"/>
      <c r="AB24" s="217">
        <f>GETPIVOTDATA("Reference",'KPI Analysis'!$B$2,"KPI Priority",4,"Business Area ",$J24)</f>
        <v>0</v>
      </c>
      <c r="AC24" s="217"/>
      <c r="AD24" s="217"/>
      <c r="AE24" s="217"/>
      <c r="AF24" s="47"/>
      <c r="AG24" s="56" t="str">
        <f>IF('KPI Analysis'!U8=0,"",'KPI Analysis'!U8)</f>
        <v/>
      </c>
      <c r="AJ24" s="201" t="str">
        <f>IFERROR(HYPERLINK("#"&amp;"KPI_Aug!B"&amp;(MATCH(AG24,KPIList[Reference],0)+2),"Click here"),"")</f>
        <v/>
      </c>
      <c r="AK24" s="201"/>
      <c r="AL24" s="47"/>
    </row>
    <row r="25" spans="1:38" s="46" customFormat="1" ht="12.75" customHeight="1">
      <c r="A25" s="47"/>
      <c r="B25" s="213"/>
      <c r="C25" s="213"/>
      <c r="D25" s="213"/>
      <c r="E25" s="213"/>
      <c r="F25" s="213"/>
      <c r="G25" s="47"/>
      <c r="H25" s="216"/>
      <c r="I25" s="216"/>
      <c r="J25" s="211"/>
      <c r="K25" s="211"/>
      <c r="L25" s="211"/>
      <c r="M25" s="211"/>
      <c r="N25" s="211"/>
      <c r="O25" s="211"/>
      <c r="P25" s="218"/>
      <c r="Q25" s="218"/>
      <c r="R25" s="218"/>
      <c r="S25" s="218"/>
      <c r="T25" s="218"/>
      <c r="U25" s="218"/>
      <c r="V25" s="218"/>
      <c r="W25" s="218"/>
      <c r="X25" s="218"/>
      <c r="Y25" s="218"/>
      <c r="Z25" s="218"/>
      <c r="AA25" s="218"/>
      <c r="AB25" s="218"/>
      <c r="AC25" s="218"/>
      <c r="AD25" s="218"/>
      <c r="AE25" s="218"/>
      <c r="AF25" s="47"/>
      <c r="AG25" s="56" t="str">
        <f>IF('KPI Analysis'!U9=0,"",'KPI Analysis'!U9)</f>
        <v/>
      </c>
      <c r="AJ25" s="201" t="str">
        <f>IFERROR(HYPERLINK("#"&amp;"KPI_Aug!B"&amp;(MATCH(AG25,KPIList[Reference],0)+2),"Click here"),"")</f>
        <v/>
      </c>
      <c r="AK25" s="201"/>
      <c r="AL25" s="47"/>
    </row>
    <row r="26" spans="1:38" s="46" customFormat="1" ht="12.75" customHeight="1">
      <c r="A26" s="47"/>
      <c r="B26" s="208"/>
      <c r="C26" s="208"/>
      <c r="D26" s="208"/>
      <c r="E26" s="208"/>
      <c r="F26" s="208"/>
      <c r="G26" s="47"/>
      <c r="H26" s="216"/>
      <c r="I26" s="216"/>
      <c r="J26" s="210" t="s">
        <v>476</v>
      </c>
      <c r="K26" s="210"/>
      <c r="L26" s="210"/>
      <c r="M26" s="210"/>
      <c r="N26" s="210"/>
      <c r="O26" s="210"/>
      <c r="P26" s="217">
        <f>GETPIVOTDATA("Reference",'KPI Analysis'!$B$2,"KPI Priority",1,"Business Area ",$J26)</f>
        <v>0</v>
      </c>
      <c r="Q26" s="217"/>
      <c r="R26" s="217"/>
      <c r="S26" s="217"/>
      <c r="T26" s="217">
        <f>GETPIVOTDATA("Reference",'KPI Analysis'!$B$2,"KPI Priority",2,"Business Area ",$J26)</f>
        <v>1</v>
      </c>
      <c r="U26" s="217"/>
      <c r="V26" s="217"/>
      <c r="W26" s="217"/>
      <c r="X26" s="217">
        <f>GETPIVOTDATA("Reference",'KPI Analysis'!$B$2,"KPI Priority",3,"Business Area ",$J26)</f>
        <v>1</v>
      </c>
      <c r="Y26" s="217"/>
      <c r="Z26" s="217"/>
      <c r="AA26" s="217"/>
      <c r="AB26" s="217">
        <f>GETPIVOTDATA("Reference",'KPI Analysis'!$B$2,"KPI Priority",4,"Business Area ",$J26)</f>
        <v>0</v>
      </c>
      <c r="AC26" s="217"/>
      <c r="AD26" s="217"/>
      <c r="AE26" s="217"/>
      <c r="AF26" s="47"/>
      <c r="AG26" s="56" t="str">
        <f>IF('KPI Analysis'!U10=0,"",'KPI Analysis'!U10)</f>
        <v/>
      </c>
      <c r="AJ26" s="201" t="str">
        <f>IFERROR(HYPERLINK("#"&amp;"KPI_Aug!B"&amp;(MATCH(AG26,KPIList[Reference],0)+2),"Click here"),"")</f>
        <v/>
      </c>
      <c r="AK26" s="201"/>
      <c r="AL26" s="47"/>
    </row>
    <row r="27" spans="1:38" s="46" customFormat="1" ht="12.75" customHeight="1">
      <c r="A27" s="47"/>
      <c r="B27" s="208"/>
      <c r="C27" s="208"/>
      <c r="D27" s="208"/>
      <c r="E27" s="208"/>
      <c r="F27" s="208"/>
      <c r="G27" s="47"/>
      <c r="H27" s="216"/>
      <c r="I27" s="216"/>
      <c r="J27" s="211"/>
      <c r="K27" s="211"/>
      <c r="L27" s="211"/>
      <c r="M27" s="211"/>
      <c r="N27" s="211"/>
      <c r="O27" s="211"/>
      <c r="P27" s="218"/>
      <c r="Q27" s="218"/>
      <c r="R27" s="218"/>
      <c r="S27" s="218"/>
      <c r="T27" s="218"/>
      <c r="U27" s="218"/>
      <c r="V27" s="218"/>
      <c r="W27" s="218"/>
      <c r="X27" s="218"/>
      <c r="Y27" s="218"/>
      <c r="Z27" s="218"/>
      <c r="AA27" s="218"/>
      <c r="AB27" s="218"/>
      <c r="AC27" s="218"/>
      <c r="AD27" s="218"/>
      <c r="AE27" s="218"/>
      <c r="AF27" s="47"/>
      <c r="AG27" s="56" t="str">
        <f>IF('KPI Analysis'!U11=0,"",'KPI Analysis'!U11)</f>
        <v/>
      </c>
      <c r="AJ27" s="201" t="str">
        <f>IFERROR(HYPERLINK("#"&amp;"KPI_Aug!B"&amp;(MATCH(AG27,KPIList[Reference],0)+2),"Click here"),"")</f>
        <v/>
      </c>
      <c r="AK27" s="201"/>
      <c r="AL27" s="47"/>
    </row>
    <row r="28" spans="1:38" s="46" customFormat="1" ht="12.75" customHeight="1">
      <c r="A28" s="47"/>
      <c r="B28" s="208"/>
      <c r="C28" s="208"/>
      <c r="D28" s="208"/>
      <c r="E28" s="208"/>
      <c r="F28" s="208"/>
      <c r="G28" s="47"/>
      <c r="H28" s="216"/>
      <c r="I28" s="216"/>
      <c r="J28" s="210" t="s">
        <v>620</v>
      </c>
      <c r="K28" s="210"/>
      <c r="L28" s="210"/>
      <c r="M28" s="210"/>
      <c r="N28" s="210"/>
      <c r="O28" s="210"/>
      <c r="P28" s="217">
        <f>GETPIVOTDATA("Reference",'KPI Analysis'!$B$2,"KPI Priority",1,"Business Area ",$J28)</f>
        <v>3</v>
      </c>
      <c r="Q28" s="217"/>
      <c r="R28" s="217"/>
      <c r="S28" s="217"/>
      <c r="T28" s="217">
        <f>GETPIVOTDATA("Reference",'KPI Analysis'!$B$2,"KPI Priority",2,"Business Area ",$J28)</f>
        <v>3</v>
      </c>
      <c r="U28" s="217"/>
      <c r="V28" s="217"/>
      <c r="W28" s="217"/>
      <c r="X28" s="217">
        <f>GETPIVOTDATA("Reference",'KPI Analysis'!$B$2,"KPI Priority",3,"Business Area ",$J28)</f>
        <v>4</v>
      </c>
      <c r="Y28" s="217"/>
      <c r="Z28" s="217"/>
      <c r="AA28" s="217"/>
      <c r="AB28" s="217">
        <f>GETPIVOTDATA("Reference",'KPI Analysis'!$B$2,"KPI Priority",4,"Business Area ",$J28)</f>
        <v>1</v>
      </c>
      <c r="AC28" s="217"/>
      <c r="AD28" s="217"/>
      <c r="AE28" s="217"/>
      <c r="AF28" s="47"/>
      <c r="AG28" s="56" t="str">
        <f>IF('KPI Analysis'!U12=0,"",'KPI Analysis'!U12)</f>
        <v/>
      </c>
      <c r="AJ28" s="201" t="str">
        <f>IFERROR(HYPERLINK("#"&amp;"KPI_Aug!B"&amp;(MATCH(AG28,KPIList[Reference],0)+2),"Click here"),"")</f>
        <v/>
      </c>
      <c r="AK28" s="201"/>
      <c r="AL28" s="47"/>
    </row>
    <row r="29" spans="1:38" s="46" customFormat="1" ht="12.75" customHeight="1">
      <c r="A29" s="47"/>
      <c r="B29" s="208"/>
      <c r="C29" s="208"/>
      <c r="D29" s="208"/>
      <c r="E29" s="208"/>
      <c r="F29" s="208"/>
      <c r="G29" s="47"/>
      <c r="H29" s="216"/>
      <c r="I29" s="216"/>
      <c r="J29" s="212"/>
      <c r="K29" s="212"/>
      <c r="L29" s="212"/>
      <c r="M29" s="212"/>
      <c r="N29" s="212"/>
      <c r="O29" s="212"/>
      <c r="P29" s="218"/>
      <c r="Q29" s="218"/>
      <c r="R29" s="218"/>
      <c r="S29" s="218"/>
      <c r="T29" s="218"/>
      <c r="U29" s="218"/>
      <c r="V29" s="218"/>
      <c r="W29" s="218"/>
      <c r="X29" s="218"/>
      <c r="Y29" s="218"/>
      <c r="Z29" s="218"/>
      <c r="AA29" s="218"/>
      <c r="AB29" s="218"/>
      <c r="AC29" s="218"/>
      <c r="AD29" s="218"/>
      <c r="AE29" s="218"/>
      <c r="AF29" s="47"/>
      <c r="AG29" s="56" t="str">
        <f>IF('KPI Analysis'!U13=0,"",'KPI Analysis'!U13)</f>
        <v/>
      </c>
      <c r="AJ29" s="201" t="str">
        <f>IFERROR(HYPERLINK("#"&amp;"KPI_Aug!B"&amp;(MATCH(AG29,KPIList[Reference],0)+2),"Click here"),"")</f>
        <v/>
      </c>
      <c r="AK29" s="201"/>
      <c r="AL29" s="47"/>
    </row>
    <row r="30" spans="1:38" s="46" customFormat="1" ht="12.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sheetData>
  <mergeCells count="153">
    <mergeCell ref="AJ27:AK27"/>
    <mergeCell ref="AJ28:AK28"/>
    <mergeCell ref="AJ29:AK29"/>
    <mergeCell ref="AJ17:AK17"/>
    <mergeCell ref="AJ20:AK20"/>
    <mergeCell ref="AG18:AK19"/>
    <mergeCell ref="AJ21:AK21"/>
    <mergeCell ref="AJ22:AK22"/>
    <mergeCell ref="AJ23:AK23"/>
    <mergeCell ref="AJ24:AK24"/>
    <mergeCell ref="AJ25:AK25"/>
    <mergeCell ref="AJ26:AK26"/>
    <mergeCell ref="X5:AA6"/>
    <mergeCell ref="AB5:AE6"/>
    <mergeCell ref="J5:N6"/>
    <mergeCell ref="J18:N19"/>
    <mergeCell ref="P18:S19"/>
    <mergeCell ref="AG2:AK3"/>
    <mergeCell ref="P5:S6"/>
    <mergeCell ref="B5:F8"/>
    <mergeCell ref="AG5:AK6"/>
    <mergeCell ref="P9:P10"/>
    <mergeCell ref="Q9:Q10"/>
    <mergeCell ref="P11:P12"/>
    <mergeCell ref="Q11:Q12"/>
    <mergeCell ref="V11:V12"/>
    <mergeCell ref="W11:W12"/>
    <mergeCell ref="X11:X12"/>
    <mergeCell ref="B2:AF3"/>
    <mergeCell ref="J7:O8"/>
    <mergeCell ref="T5:W6"/>
    <mergeCell ref="R15:R16"/>
    <mergeCell ref="S15:S16"/>
    <mergeCell ref="T7:T8"/>
    <mergeCell ref="U7:U8"/>
    <mergeCell ref="T11:T12"/>
    <mergeCell ref="P28:S29"/>
    <mergeCell ref="T28:W29"/>
    <mergeCell ref="X28:AA29"/>
    <mergeCell ref="AB28:AE29"/>
    <mergeCell ref="T22:W23"/>
    <mergeCell ref="X22:AA23"/>
    <mergeCell ref="AB22:AE23"/>
    <mergeCell ref="P24:S25"/>
    <mergeCell ref="T24:W25"/>
    <mergeCell ref="X24:AA25"/>
    <mergeCell ref="AB24:AE25"/>
    <mergeCell ref="P20:S21"/>
    <mergeCell ref="T20:W21"/>
    <mergeCell ref="X20:AA21"/>
    <mergeCell ref="AB20:AE21"/>
    <mergeCell ref="P22:S23"/>
    <mergeCell ref="P26:S27"/>
    <mergeCell ref="T18:W19"/>
    <mergeCell ref="X18:AA19"/>
    <mergeCell ref="AB18:AE19"/>
    <mergeCell ref="T26:W27"/>
    <mergeCell ref="X26:AA27"/>
    <mergeCell ref="AB26:AE27"/>
    <mergeCell ref="B26:F29"/>
    <mergeCell ref="B9:F12"/>
    <mergeCell ref="J24:O25"/>
    <mergeCell ref="J26:O27"/>
    <mergeCell ref="J28:O29"/>
    <mergeCell ref="B23:F25"/>
    <mergeCell ref="B14:F17"/>
    <mergeCell ref="B18:F21"/>
    <mergeCell ref="J9:O10"/>
    <mergeCell ref="J11:O12"/>
    <mergeCell ref="J13:O14"/>
    <mergeCell ref="J15:O16"/>
    <mergeCell ref="J20:O21"/>
    <mergeCell ref="J22:O23"/>
    <mergeCell ref="H5:I16"/>
    <mergeCell ref="H18:I29"/>
    <mergeCell ref="U11:U12"/>
    <mergeCell ref="T13:T14"/>
    <mergeCell ref="U13:U14"/>
    <mergeCell ref="P13:P14"/>
    <mergeCell ref="Q13:Q14"/>
    <mergeCell ref="P15:P16"/>
    <mergeCell ref="Q15:Q16"/>
    <mergeCell ref="R9:R10"/>
    <mergeCell ref="S9:S10"/>
    <mergeCell ref="R11:R12"/>
    <mergeCell ref="S11:S12"/>
    <mergeCell ref="R13:R14"/>
    <mergeCell ref="S13:S14"/>
    <mergeCell ref="P7:P8"/>
    <mergeCell ref="Q7:Q8"/>
    <mergeCell ref="R7:R8"/>
    <mergeCell ref="S7:S8"/>
    <mergeCell ref="AA9:AA10"/>
    <mergeCell ref="V13:V14"/>
    <mergeCell ref="W13:W14"/>
    <mergeCell ref="T15:T16"/>
    <mergeCell ref="U15:U16"/>
    <mergeCell ref="V15:V16"/>
    <mergeCell ref="W15:W16"/>
    <mergeCell ref="V7:V8"/>
    <mergeCell ref="W7:W8"/>
    <mergeCell ref="T9:T10"/>
    <mergeCell ref="U9:U10"/>
    <mergeCell ref="V9:V10"/>
    <mergeCell ref="W9:W10"/>
    <mergeCell ref="X15:X16"/>
    <mergeCell ref="Y15:Y16"/>
    <mergeCell ref="Z15:Z16"/>
    <mergeCell ref="AA15:AA16"/>
    <mergeCell ref="X13:X14"/>
    <mergeCell ref="X7:X8"/>
    <mergeCell ref="X9:X10"/>
    <mergeCell ref="Y11:Y12"/>
    <mergeCell ref="Z11:Z12"/>
    <mergeCell ref="AA11:AA12"/>
    <mergeCell ref="Y13:Y14"/>
    <mergeCell ref="Z13:Z14"/>
    <mergeCell ref="AA13:AA14"/>
    <mergeCell ref="Y7:Y8"/>
    <mergeCell ref="Z7:Z8"/>
    <mergeCell ref="AA7:AA8"/>
    <mergeCell ref="Y9:Y10"/>
    <mergeCell ref="Z9:Z10"/>
    <mergeCell ref="AB9:AB10"/>
    <mergeCell ref="AC9:AC10"/>
    <mergeCell ref="AD9:AD10"/>
    <mergeCell ref="AB7:AB8"/>
    <mergeCell ref="AC7:AC8"/>
    <mergeCell ref="AB11:AB12"/>
    <mergeCell ref="AC11:AC12"/>
    <mergeCell ref="AB15:AB16"/>
    <mergeCell ref="AC15:AC16"/>
    <mergeCell ref="AB13:AB14"/>
    <mergeCell ref="AC13:AC14"/>
    <mergeCell ref="AE7:AE8"/>
    <mergeCell ref="AE9:AE10"/>
    <mergeCell ref="AE11:AE12"/>
    <mergeCell ref="AE13:AE14"/>
    <mergeCell ref="AE15:AE16"/>
    <mergeCell ref="AJ7:AK7"/>
    <mergeCell ref="AJ8:AK8"/>
    <mergeCell ref="AJ9:AK9"/>
    <mergeCell ref="AD15:AD16"/>
    <mergeCell ref="AD11:AD12"/>
    <mergeCell ref="AJ10:AK10"/>
    <mergeCell ref="AJ11:AK11"/>
    <mergeCell ref="AJ12:AK12"/>
    <mergeCell ref="AJ13:AK13"/>
    <mergeCell ref="AJ14:AK14"/>
    <mergeCell ref="AJ15:AK15"/>
    <mergeCell ref="AJ16:AK16"/>
    <mergeCell ref="AD13:AD14"/>
    <mergeCell ref="AD7:AD8"/>
  </mergeCells>
  <conditionalFormatting sqref="B18:F21">
    <cfRule type="iconSet" priority="15">
      <iconSet iconSet="3Arrows" showValue="0">
        <cfvo type="percent" val="0"/>
        <cfvo type="num" val="0"/>
        <cfvo type="num" val="1"/>
      </iconSet>
    </cfRule>
  </conditionalFormatting>
  <pageMargins left="0.7" right="0.7" top="0.75" bottom="0.75" header="0.3" footer="0.3"/>
  <pageSetup paperSize="9" scale="65" orientation="landscape" r:id="rId1"/>
  <ignoredErrors>
    <ignoredError sqref="Q7:AE7 Q9:AD16 Q8:AD8" formula="1"/>
  </ignoredErrors>
  <extLst>
    <ext xmlns:x14="http://schemas.microsoft.com/office/spreadsheetml/2009/9/main" uri="{78C0D931-6437-407d-A8EE-F0AAD7539E65}">
      <x14:conditionalFormattings>
        <x14:conditionalFormatting xmlns:xm="http://schemas.microsoft.com/office/excel/2006/main">
          <x14:cfRule type="iconSet" priority="10" id="{E0B52D81-54D8-40D0-8D54-EFFD04385EED}">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P7:P16</xm:sqref>
        </x14:conditionalFormatting>
        <x14:conditionalFormatting xmlns:xm="http://schemas.microsoft.com/office/excel/2006/main">
          <x14:cfRule type="iconSet" priority="9" id="{6D7E870A-F7CB-48B1-BECA-CDEA1E54F8B8}">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R7:R16</xm:sqref>
        </x14:conditionalFormatting>
        <x14:conditionalFormatting xmlns:xm="http://schemas.microsoft.com/office/excel/2006/main">
          <x14:cfRule type="iconSet" priority="8" id="{78848E53-365E-4124-88D6-A774DB076C35}">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T7:T16</xm:sqref>
        </x14:conditionalFormatting>
        <x14:conditionalFormatting xmlns:xm="http://schemas.microsoft.com/office/excel/2006/main">
          <x14:cfRule type="iconSet" priority="7" id="{AF60FB5A-343D-4F37-A41D-14FD8527C693}">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V7:V16</xm:sqref>
        </x14:conditionalFormatting>
        <x14:conditionalFormatting xmlns:xm="http://schemas.microsoft.com/office/excel/2006/main">
          <x14:cfRule type="iconSet" priority="6" id="{9C783892-10F8-47A0-8C55-348EE8F474C8}">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X7:X16</xm:sqref>
        </x14:conditionalFormatting>
        <x14:conditionalFormatting xmlns:xm="http://schemas.microsoft.com/office/excel/2006/main">
          <x14:cfRule type="iconSet" priority="5" id="{31E552BD-61FB-4B31-AA35-48F6AE9DFD48}">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Z7:Z16</xm:sqref>
        </x14:conditionalFormatting>
        <x14:conditionalFormatting xmlns:xm="http://schemas.microsoft.com/office/excel/2006/main">
          <x14:cfRule type="iconSet" priority="4" id="{7ABF1E07-DE9D-410D-AF73-E7B62CAE45E5}">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AB7:AB16</xm:sqref>
        </x14:conditionalFormatting>
        <x14:conditionalFormatting xmlns:xm="http://schemas.microsoft.com/office/excel/2006/main">
          <x14:cfRule type="iconSet" priority="3" id="{376F741C-60AD-4F0C-80DB-0CC36A706EAF}">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AD7:AD16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0EFB8F50CBB444B1A578FCB9CADDCA" ma:contentTypeVersion="0" ma:contentTypeDescription="Create a new document." ma:contentTypeScope="" ma:versionID="4d3bc7fa16d187631b6b594bd07a0d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B24B23B-BE23-47AA-A94D-E302300A8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F3E6C4F-E4CD-4CE0-9978-AF8D2CCBCC79}">
  <ds:schemaRefs>
    <ds:schemaRef ds:uri="http://schemas.microsoft.com/sharepoint/v3/contenttype/forms"/>
  </ds:schemaRefs>
</ds:datastoreItem>
</file>

<file path=customXml/itemProps3.xml><?xml version="1.0" encoding="utf-8"?>
<ds:datastoreItem xmlns:ds="http://schemas.openxmlformats.org/officeDocument/2006/customXml" ds:itemID="{81D3BDB4-5DC8-410B-95F2-45B8EF8F1534}">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Version</vt:lpstr>
      <vt:lpstr>KPI_July</vt:lpstr>
      <vt:lpstr>KPI_Tracker</vt:lpstr>
      <vt:lpstr>KPI Analysis</vt:lpstr>
      <vt:lpstr>Notes</vt:lpstr>
      <vt:lpstr>KPI Dashboard</vt:lpstr>
      <vt:lpstr>KPI_July!Print_Titles</vt:lpstr>
      <vt:lpstr>KPI_Tracker!Print_Titles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2017-10-12T15:48:41Z</cp:lastPrinted>
  <dcterms:created xsi:type="dcterms:W3CDTF">2017-07-05T10:03:50Z</dcterms:created>
  <dcterms:modified xsi:type="dcterms:W3CDTF">2019-04-23T14:34:50Z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0x0101002F0EFB8F50CBB444B1A578FCB9CADDCA</vt:lpwstr>
  </property>
</Properties>
</file>