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240" yWindow="120" windowWidth="32820" windowHeight="17480" activeTab="1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2" l="1"/>
  <c r="I5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O43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P42" i="2"/>
  <c r="E5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G37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E3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</calcChain>
</file>

<file path=xl/sharedStrings.xml><?xml version="1.0" encoding="utf-8"?>
<sst xmlns="http://schemas.openxmlformats.org/spreadsheetml/2006/main" count="114" uniqueCount="61">
  <si>
    <t>Count of MPRNs</t>
  </si>
  <si>
    <t>DM Mandatory</t>
  </si>
  <si>
    <t>Total AQ</t>
  </si>
  <si>
    <t xml:space="preserve"> DM Mandatory</t>
  </si>
  <si>
    <t>DM Voluntary</t>
  </si>
  <si>
    <t xml:space="preserve">01B  </t>
  </si>
  <si>
    <t xml:space="preserve">02B  </t>
  </si>
  <si>
    <t xml:space="preserve">03B  </t>
  </si>
  <si>
    <t>03W01/ 02/03</t>
  </si>
  <si>
    <t>03W04</t>
  </si>
  <si>
    <t xml:space="preserve">04B  </t>
  </si>
  <si>
    <t>04W01</t>
  </si>
  <si>
    <t>04W02</t>
  </si>
  <si>
    <t>04W03</t>
  </si>
  <si>
    <t>04W04</t>
  </si>
  <si>
    <t xml:space="preserve">05B  </t>
  </si>
  <si>
    <t>05W01</t>
  </si>
  <si>
    <t>05W02</t>
  </si>
  <si>
    <t>05W03</t>
  </si>
  <si>
    <t>05W04</t>
  </si>
  <si>
    <t xml:space="preserve">06B  </t>
  </si>
  <si>
    <t>06W01</t>
  </si>
  <si>
    <t>06W02</t>
  </si>
  <si>
    <t>06W03</t>
  </si>
  <si>
    <t>06W04</t>
  </si>
  <si>
    <t xml:space="preserve">07B  </t>
  </si>
  <si>
    <t>07W01</t>
  </si>
  <si>
    <t>07W02</t>
  </si>
  <si>
    <t>07W03</t>
  </si>
  <si>
    <t>07W04</t>
  </si>
  <si>
    <t xml:space="preserve">08B  </t>
  </si>
  <si>
    <t>08W01</t>
  </si>
  <si>
    <t>08W02</t>
  </si>
  <si>
    <t>08W03</t>
  </si>
  <si>
    <t>08W04</t>
  </si>
  <si>
    <t xml:space="preserve">09B  </t>
  </si>
  <si>
    <t>Grand Total</t>
  </si>
  <si>
    <t xml:space="preserve">Product 1 </t>
  </si>
  <si>
    <t>Product 2</t>
  </si>
  <si>
    <t>Product 3</t>
  </si>
  <si>
    <t>Product 4</t>
  </si>
  <si>
    <t>]</t>
  </si>
  <si>
    <t>Total SSP AQ</t>
  </si>
  <si>
    <t>DMM</t>
  </si>
  <si>
    <t>DMV</t>
  </si>
  <si>
    <t>Total</t>
  </si>
  <si>
    <t>Total LSP AQ</t>
  </si>
  <si>
    <t>Daily UIG amount</t>
  </si>
  <si>
    <t xml:space="preserve">flat @ 3.6% </t>
  </si>
  <si>
    <t>Average UIG for a day</t>
  </si>
  <si>
    <t>Portion of UIG</t>
  </si>
  <si>
    <t>times more</t>
  </si>
  <si>
    <t>time more</t>
  </si>
  <si>
    <t>AQ*UIG factor</t>
  </si>
  <si>
    <t xml:space="preserve"> AQ*UIG factor </t>
  </si>
  <si>
    <t>UIG Factor Pr1</t>
  </si>
  <si>
    <t>UIG Factor Pr2</t>
  </si>
  <si>
    <t>UIG Factor Pr3</t>
  </si>
  <si>
    <t>UIG Factor Pr4</t>
  </si>
  <si>
    <t>Figures provided by Xoseerve</t>
  </si>
  <si>
    <t>AUGE Table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</si>
</sst>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FF"/>
      <name val="Calibri"/>
      <scheme val="minor"/>
    </font>
    <font>
      <sz val="11"/>
      <color rgb="FFFF0000"/>
      <name val="Calibri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164" fontId="0" fillId="0" borderId="0" xfId="1" applyNumberFormat="1" applyFont="1"/>
    <xf numFmtId="3" fontId="0" fillId="0" borderId="0" xfId="0" applyNumberFormat="1"/>
    <xf numFmtId="3" fontId="0" fillId="0" borderId="0" xfId="1" applyNumberFormat="1" applyFont="1"/>
    <xf numFmtId="164" fontId="0" fillId="0" borderId="0" xfId="0" applyNumberFormat="1"/>
    <xf numFmtId="164" fontId="7" fillId="0" borderId="0" xfId="1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9" fillId="0" borderId="0" xfId="0" applyNumberFormat="1" applyFont="1"/>
    <xf numFmtId="0" fontId="1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 indent="1"/>
    </xf>
    <xf numFmtId="3" fontId="3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3" borderId="0" xfId="0" applyFill="1"/>
    <xf numFmtId="164" fontId="0" fillId="3" borderId="0" xfId="1" applyNumberFormat="1" applyFont="1" applyFill="1"/>
    <xf numFmtId="0" fontId="7" fillId="3" borderId="0" xfId="0" applyFont="1" applyFill="1"/>
    <xf numFmtId="164" fontId="7" fillId="3" borderId="0" xfId="1" applyNumberFormat="1" applyFont="1" applyFill="1"/>
    <xf numFmtId="0" fontId="0" fillId="5" borderId="0" xfId="0" applyFill="1"/>
    <xf numFmtId="164" fontId="0" fillId="5" borderId="0" xfId="1" applyNumberFormat="1" applyFont="1" applyFill="1"/>
    <xf numFmtId="1" fontId="0" fillId="6" borderId="0" xfId="4" applyNumberFormat="1" applyFont="1" applyFill="1"/>
    <xf numFmtId="0" fontId="0" fillId="6" borderId="0" xfId="0" applyFill="1"/>
    <xf numFmtId="164" fontId="0" fillId="6" borderId="0" xfId="0" applyNumberFormat="1" applyFill="1"/>
  </cellXfs>
  <cellStyles count="49">
    <cellStyle name="Comma" xfId="1" builtinId="3"/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2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8"/>
  <sheetViews>
    <sheetView workbookViewId="0">
      <selection activeCell="A3" sqref="A3:K38"/>
    </sheetView>
  </sheetViews>
  <sheetFormatPr baseColWidth="10" defaultColWidth="8.83203125" defaultRowHeight="14" x14ac:dyDescent="0"/>
  <cols>
    <col min="1" max="1" width="13.83203125" bestFit="1" customWidth="1"/>
    <col min="2" max="2" width="15.33203125" customWidth="1"/>
    <col min="3" max="3" width="17" bestFit="1" customWidth="1"/>
    <col min="5" max="5" width="13.83203125" style="13" customWidth="1"/>
    <col min="7" max="7" width="16.83203125" style="13" bestFit="1" customWidth="1"/>
    <col min="9" max="9" width="18" style="14" bestFit="1" customWidth="1"/>
    <col min="11" max="11" width="16.83203125" bestFit="1" customWidth="1"/>
  </cols>
  <sheetData>
    <row r="3" spans="1:11">
      <c r="A3" s="1" t="s">
        <v>0</v>
      </c>
      <c r="B3" s="2" t="s">
        <v>1</v>
      </c>
      <c r="C3" s="1" t="s">
        <v>2</v>
      </c>
      <c r="D3" t="s">
        <v>37</v>
      </c>
      <c r="F3" t="s">
        <v>38</v>
      </c>
      <c r="H3" t="s">
        <v>39</v>
      </c>
      <c r="J3" t="s">
        <v>40</v>
      </c>
    </row>
    <row r="4" spans="1:11">
      <c r="A4" s="3">
        <v>354</v>
      </c>
      <c r="B4" s="4" t="s">
        <v>3</v>
      </c>
      <c r="C4" s="5">
        <v>124094981422</v>
      </c>
    </row>
    <row r="5" spans="1:11">
      <c r="A5" s="1" t="s">
        <v>0</v>
      </c>
      <c r="B5" s="2" t="s">
        <v>4</v>
      </c>
      <c r="C5" s="1" t="s">
        <v>2</v>
      </c>
    </row>
    <row r="6" spans="1:11">
      <c r="A6" s="3">
        <v>779</v>
      </c>
      <c r="B6" s="6" t="s">
        <v>4</v>
      </c>
      <c r="C6" s="5">
        <v>15227890733</v>
      </c>
    </row>
    <row r="7" spans="1:11">
      <c r="A7" s="7">
        <v>22</v>
      </c>
      <c r="B7" s="8" t="s">
        <v>5</v>
      </c>
      <c r="C7" s="9">
        <v>247846</v>
      </c>
      <c r="D7">
        <v>1.7999999999999999E-2</v>
      </c>
      <c r="E7" s="13">
        <f>SUM(C7*D7)</f>
        <v>4461.2280000000001</v>
      </c>
      <c r="F7">
        <v>5.2389999999999999</v>
      </c>
      <c r="G7" s="13">
        <f>SUM(F7*C7)</f>
        <v>1298465.1939999999</v>
      </c>
      <c r="H7">
        <v>5.2430000000000003</v>
      </c>
      <c r="I7" s="14">
        <f>SUM(H7*C7)</f>
        <v>1299456.578</v>
      </c>
      <c r="J7">
        <v>11.194000000000001</v>
      </c>
      <c r="K7" s="13">
        <f>SUM(J7*C7)</f>
        <v>2774388.1240000003</v>
      </c>
    </row>
    <row r="8" spans="1:11">
      <c r="A8" s="7">
        <v>14</v>
      </c>
      <c r="B8" s="8" t="s">
        <v>6</v>
      </c>
      <c r="C8" s="9">
        <v>2351421</v>
      </c>
      <c r="D8">
        <v>1.7999999999999999E-2</v>
      </c>
      <c r="E8" s="13">
        <f t="shared" ref="E8:E37" si="0">SUM(C8*D8)</f>
        <v>42325.577999999994</v>
      </c>
      <c r="F8">
        <v>5.16</v>
      </c>
      <c r="G8" s="13">
        <f t="shared" ref="G8:G37" si="1">SUM(F8*C8)</f>
        <v>12133332.359999999</v>
      </c>
      <c r="H8">
        <v>5.15</v>
      </c>
      <c r="I8" s="15">
        <f t="shared" ref="I8:I37" si="2">SUM(H8*C8)</f>
        <v>12109818.15</v>
      </c>
      <c r="J8">
        <v>11.573</v>
      </c>
      <c r="K8" s="13">
        <f t="shared" ref="K8:K37" si="3">SUM(J8*C8)</f>
        <v>27212995.232999999</v>
      </c>
    </row>
    <row r="9" spans="1:11">
      <c r="A9" s="7">
        <v>7</v>
      </c>
      <c r="B9" s="8" t="s">
        <v>7</v>
      </c>
      <c r="C9" s="9">
        <v>3243875</v>
      </c>
      <c r="D9">
        <v>1.7999999999999999E-2</v>
      </c>
      <c r="E9" s="13">
        <f t="shared" si="0"/>
        <v>58389.749999999993</v>
      </c>
      <c r="F9">
        <v>5.3159999999999998</v>
      </c>
      <c r="G9" s="13">
        <f t="shared" si="1"/>
        <v>17244439.5</v>
      </c>
      <c r="H9">
        <v>5.3109999999999999</v>
      </c>
      <c r="I9" s="15">
        <f t="shared" si="2"/>
        <v>17228220.125</v>
      </c>
      <c r="J9">
        <v>11.452</v>
      </c>
      <c r="K9" s="13">
        <f t="shared" si="3"/>
        <v>37148856.5</v>
      </c>
    </row>
    <row r="10" spans="1:11">
      <c r="A10" s="7">
        <v>8</v>
      </c>
      <c r="B10" s="8" t="s">
        <v>8</v>
      </c>
      <c r="C10" s="9">
        <v>3840569</v>
      </c>
      <c r="D10">
        <v>1.7999999999999999E-2</v>
      </c>
      <c r="E10" s="13">
        <f t="shared" si="0"/>
        <v>69130.241999999998</v>
      </c>
      <c r="F10">
        <v>5.3159999999999998</v>
      </c>
      <c r="G10" s="13">
        <f t="shared" si="1"/>
        <v>20416464.803999998</v>
      </c>
      <c r="H10">
        <v>5.3109999999999999</v>
      </c>
      <c r="I10" s="15">
        <f t="shared" si="2"/>
        <v>20397261.958999999</v>
      </c>
      <c r="J10">
        <v>11.452</v>
      </c>
      <c r="K10" s="13">
        <f t="shared" si="3"/>
        <v>43982196.188000001</v>
      </c>
    </row>
    <row r="11" spans="1:11">
      <c r="A11" s="7">
        <v>9</v>
      </c>
      <c r="B11" s="8" t="s">
        <v>9</v>
      </c>
      <c r="C11" s="9">
        <v>4537426</v>
      </c>
      <c r="D11">
        <v>1.7999999999999999E-2</v>
      </c>
      <c r="E11" s="13">
        <f t="shared" si="0"/>
        <v>81673.667999999991</v>
      </c>
      <c r="F11">
        <v>5.3159999999999998</v>
      </c>
      <c r="G11" s="13">
        <f t="shared" si="1"/>
        <v>24120956.616</v>
      </c>
      <c r="H11">
        <v>5.3109999999999999</v>
      </c>
      <c r="I11" s="15">
        <f t="shared" si="2"/>
        <v>24098269.486000001</v>
      </c>
      <c r="J11">
        <v>11.452</v>
      </c>
      <c r="K11" s="13">
        <f t="shared" si="3"/>
        <v>51962602.552000001</v>
      </c>
    </row>
    <row r="12" spans="1:11">
      <c r="A12" s="7">
        <v>7</v>
      </c>
      <c r="B12" s="8" t="s">
        <v>10</v>
      </c>
      <c r="C12" s="9">
        <v>9356261</v>
      </c>
      <c r="D12">
        <v>1.7999999999999999E-2</v>
      </c>
      <c r="E12" s="13">
        <f t="shared" si="0"/>
        <v>168412.69799999997</v>
      </c>
      <c r="F12">
        <v>5.4939999999999998</v>
      </c>
      <c r="G12" s="13">
        <f t="shared" si="1"/>
        <v>51403297.934</v>
      </c>
      <c r="H12">
        <v>5.5049999999999999</v>
      </c>
      <c r="I12" s="15">
        <f t="shared" si="2"/>
        <v>51506216.805</v>
      </c>
      <c r="J12">
        <v>5.4249999999999998</v>
      </c>
      <c r="K12" s="13">
        <f t="shared" si="3"/>
        <v>50757715.924999997</v>
      </c>
    </row>
    <row r="13" spans="1:11">
      <c r="A13" s="7">
        <v>10</v>
      </c>
      <c r="B13" s="8" t="s">
        <v>11</v>
      </c>
      <c r="C13" s="9">
        <v>14804174</v>
      </c>
      <c r="D13">
        <v>1.7999999999999999E-2</v>
      </c>
      <c r="E13" s="13">
        <f t="shared" si="0"/>
        <v>266475.13199999998</v>
      </c>
      <c r="F13">
        <v>5.4939999999999998</v>
      </c>
      <c r="G13" s="13">
        <f t="shared" si="1"/>
        <v>81334131.956</v>
      </c>
      <c r="H13">
        <v>5.5049999999999999</v>
      </c>
      <c r="I13" s="15">
        <f t="shared" si="2"/>
        <v>81496977.870000005</v>
      </c>
      <c r="J13">
        <v>5.4249999999999998</v>
      </c>
      <c r="K13" s="13">
        <f t="shared" si="3"/>
        <v>80312643.950000003</v>
      </c>
    </row>
    <row r="14" spans="1:11">
      <c r="A14" s="7">
        <v>6</v>
      </c>
      <c r="B14" s="8" t="s">
        <v>12</v>
      </c>
      <c r="C14" s="9">
        <v>8765753</v>
      </c>
      <c r="D14">
        <v>1.7999999999999999E-2</v>
      </c>
      <c r="E14" s="13">
        <f t="shared" si="0"/>
        <v>157783.55399999997</v>
      </c>
      <c r="F14">
        <v>5.4939999999999998</v>
      </c>
      <c r="G14" s="13">
        <f t="shared" si="1"/>
        <v>48159046.982000001</v>
      </c>
      <c r="H14">
        <v>5.5049999999999999</v>
      </c>
      <c r="I14" s="15">
        <f t="shared" si="2"/>
        <v>48255470.265000001</v>
      </c>
      <c r="J14">
        <v>5.4249999999999998</v>
      </c>
      <c r="K14" s="13">
        <f t="shared" si="3"/>
        <v>47554210.024999999</v>
      </c>
    </row>
    <row r="15" spans="1:11">
      <c r="A15" s="7">
        <v>13</v>
      </c>
      <c r="B15" s="8" t="s">
        <v>13</v>
      </c>
      <c r="C15" s="9">
        <v>18189329</v>
      </c>
      <c r="D15">
        <v>1.7999999999999999E-2</v>
      </c>
      <c r="E15" s="13">
        <f t="shared" si="0"/>
        <v>327407.92199999996</v>
      </c>
      <c r="F15">
        <v>5.4939999999999998</v>
      </c>
      <c r="G15" s="13">
        <f t="shared" si="1"/>
        <v>99932173.525999993</v>
      </c>
      <c r="H15">
        <v>5.5049999999999999</v>
      </c>
      <c r="I15" s="15">
        <f t="shared" si="2"/>
        <v>100132256.145</v>
      </c>
      <c r="J15">
        <v>5.4249999999999998</v>
      </c>
      <c r="K15" s="13">
        <f t="shared" si="3"/>
        <v>98677109.825000003</v>
      </c>
    </row>
    <row r="16" spans="1:11">
      <c r="A16" s="7">
        <v>11</v>
      </c>
      <c r="B16" s="8" t="s">
        <v>14</v>
      </c>
      <c r="C16" s="9">
        <v>17072804</v>
      </c>
      <c r="D16">
        <v>1.7999999999999999E-2</v>
      </c>
      <c r="E16" s="13">
        <f t="shared" si="0"/>
        <v>307310.47199999995</v>
      </c>
      <c r="F16">
        <v>5.4939999999999998</v>
      </c>
      <c r="G16" s="13">
        <f t="shared" si="1"/>
        <v>93797985.175999999</v>
      </c>
      <c r="H16">
        <v>5.5049999999999999</v>
      </c>
      <c r="I16" s="15">
        <f t="shared" si="2"/>
        <v>93985786.019999996</v>
      </c>
      <c r="J16">
        <v>5.4249999999999998</v>
      </c>
      <c r="K16" s="13">
        <f t="shared" si="3"/>
        <v>92619961.700000003</v>
      </c>
    </row>
    <row r="17" spans="1:11">
      <c r="A17" s="7">
        <v>20</v>
      </c>
      <c r="B17" s="8" t="s">
        <v>15</v>
      </c>
      <c r="C17" s="9">
        <v>82360891</v>
      </c>
      <c r="D17">
        <v>1.7999999999999999E-2</v>
      </c>
      <c r="E17" s="13">
        <f t="shared" si="0"/>
        <v>1482496.0379999999</v>
      </c>
      <c r="F17">
        <v>5.4820000000000002</v>
      </c>
      <c r="G17" s="13">
        <f t="shared" si="1"/>
        <v>451502404.46200001</v>
      </c>
      <c r="H17">
        <v>5.5129999999999999</v>
      </c>
      <c r="I17" s="15">
        <f t="shared" si="2"/>
        <v>454055592.083</v>
      </c>
      <c r="J17">
        <v>5.9180000000000001</v>
      </c>
      <c r="K17" s="13">
        <f t="shared" si="3"/>
        <v>487411752.93800002</v>
      </c>
    </row>
    <row r="18" spans="1:11">
      <c r="A18" s="7">
        <v>12</v>
      </c>
      <c r="B18" s="8" t="s">
        <v>16</v>
      </c>
      <c r="C18" s="9">
        <v>52951193</v>
      </c>
      <c r="D18">
        <v>1.7999999999999999E-2</v>
      </c>
      <c r="E18" s="13">
        <f t="shared" si="0"/>
        <v>953121.47399999993</v>
      </c>
      <c r="F18">
        <v>5.4820000000000002</v>
      </c>
      <c r="G18" s="13">
        <f t="shared" si="1"/>
        <v>290278440.02600002</v>
      </c>
      <c r="H18">
        <v>5.5129999999999999</v>
      </c>
      <c r="I18" s="15">
        <f t="shared" si="2"/>
        <v>291919927.009</v>
      </c>
      <c r="J18">
        <v>5.9180000000000001</v>
      </c>
      <c r="K18" s="13">
        <f t="shared" si="3"/>
        <v>313365160.17400002</v>
      </c>
    </row>
    <row r="19" spans="1:11">
      <c r="A19" s="7">
        <v>5</v>
      </c>
      <c r="B19" s="8" t="s">
        <v>17</v>
      </c>
      <c r="C19" s="9">
        <v>22173996</v>
      </c>
      <c r="D19">
        <v>1.7999999999999999E-2</v>
      </c>
      <c r="E19" s="13">
        <f t="shared" si="0"/>
        <v>399131.92799999996</v>
      </c>
      <c r="F19">
        <v>5.4820000000000002</v>
      </c>
      <c r="G19" s="13">
        <f t="shared" si="1"/>
        <v>121557846.07200001</v>
      </c>
      <c r="H19">
        <v>5.5129999999999999</v>
      </c>
      <c r="I19" s="15">
        <f t="shared" si="2"/>
        <v>122245239.948</v>
      </c>
      <c r="J19">
        <v>5.9180000000000001</v>
      </c>
      <c r="K19" s="13">
        <f t="shared" si="3"/>
        <v>131225708.32800001</v>
      </c>
    </row>
    <row r="20" spans="1:11">
      <c r="A20" s="7">
        <v>13</v>
      </c>
      <c r="B20" s="8" t="s">
        <v>18</v>
      </c>
      <c r="C20" s="9">
        <v>49441375</v>
      </c>
      <c r="D20">
        <v>1.7999999999999999E-2</v>
      </c>
      <c r="E20" s="13">
        <f t="shared" si="0"/>
        <v>889944.74999999988</v>
      </c>
      <c r="F20">
        <v>5.4820000000000002</v>
      </c>
      <c r="G20" s="13">
        <f t="shared" si="1"/>
        <v>271037617.75</v>
      </c>
      <c r="H20">
        <v>5.5129999999999999</v>
      </c>
      <c r="I20" s="15">
        <f t="shared" si="2"/>
        <v>272570300.375</v>
      </c>
      <c r="J20">
        <v>5.9180000000000001</v>
      </c>
      <c r="K20" s="13">
        <f t="shared" si="3"/>
        <v>292594057.25</v>
      </c>
    </row>
    <row r="21" spans="1:11">
      <c r="A21" s="7">
        <v>15</v>
      </c>
      <c r="B21" s="8" t="s">
        <v>19</v>
      </c>
      <c r="C21" s="9">
        <v>65722305</v>
      </c>
      <c r="D21">
        <v>1.7999999999999999E-2</v>
      </c>
      <c r="E21" s="13">
        <f t="shared" si="0"/>
        <v>1183001.49</v>
      </c>
      <c r="F21">
        <v>5.4820000000000002</v>
      </c>
      <c r="G21" s="13">
        <f t="shared" si="1"/>
        <v>360289676.00999999</v>
      </c>
      <c r="H21">
        <v>5.5129999999999999</v>
      </c>
      <c r="I21" s="15">
        <f t="shared" si="2"/>
        <v>362327067.46499997</v>
      </c>
      <c r="J21">
        <v>5.9180000000000001</v>
      </c>
      <c r="K21" s="13">
        <f t="shared" si="3"/>
        <v>388944600.99000001</v>
      </c>
    </row>
    <row r="22" spans="1:11">
      <c r="A22" s="7">
        <v>37</v>
      </c>
      <c r="B22" s="8" t="s">
        <v>20</v>
      </c>
      <c r="C22" s="9">
        <v>377475368</v>
      </c>
      <c r="D22">
        <v>1.7999999999999999E-2</v>
      </c>
      <c r="E22" s="13">
        <f t="shared" si="0"/>
        <v>6794556.6239999998</v>
      </c>
      <c r="F22">
        <v>5.069</v>
      </c>
      <c r="G22" s="13">
        <f t="shared" si="1"/>
        <v>1913422640.392</v>
      </c>
      <c r="H22">
        <v>5.1139999999999999</v>
      </c>
      <c r="I22" s="15">
        <f t="shared" si="2"/>
        <v>1930409031.9519999</v>
      </c>
      <c r="J22">
        <v>5.423</v>
      </c>
      <c r="K22" s="13">
        <f t="shared" si="3"/>
        <v>2047048920.664</v>
      </c>
    </row>
    <row r="23" spans="1:11">
      <c r="A23" s="7">
        <v>45</v>
      </c>
      <c r="B23" s="8" t="s">
        <v>21</v>
      </c>
      <c r="C23" s="9">
        <v>489133462</v>
      </c>
      <c r="D23">
        <v>1.7999999999999999E-2</v>
      </c>
      <c r="E23" s="13">
        <f t="shared" si="0"/>
        <v>8804402.3159999996</v>
      </c>
      <c r="F23">
        <v>5.069</v>
      </c>
      <c r="G23" s="13">
        <f t="shared" si="1"/>
        <v>2479417518.8779998</v>
      </c>
      <c r="H23">
        <v>5.1139999999999999</v>
      </c>
      <c r="I23" s="15">
        <f t="shared" si="2"/>
        <v>2501428524.6679997</v>
      </c>
      <c r="J23">
        <v>5.423</v>
      </c>
      <c r="K23" s="13">
        <f t="shared" si="3"/>
        <v>2652570764.4260001</v>
      </c>
    </row>
    <row r="24" spans="1:11">
      <c r="A24" s="7">
        <v>52</v>
      </c>
      <c r="B24" s="8" t="s">
        <v>22</v>
      </c>
      <c r="C24" s="9">
        <v>532322743</v>
      </c>
      <c r="D24">
        <v>1.7999999999999999E-2</v>
      </c>
      <c r="E24" s="13">
        <f t="shared" si="0"/>
        <v>9581809.3739999998</v>
      </c>
      <c r="F24">
        <v>5.069</v>
      </c>
      <c r="G24" s="13">
        <f t="shared" si="1"/>
        <v>2698343984.2670002</v>
      </c>
      <c r="H24">
        <v>5.1139999999999999</v>
      </c>
      <c r="I24" s="15">
        <f t="shared" si="2"/>
        <v>2722298507.7020001</v>
      </c>
      <c r="J24">
        <v>5.423</v>
      </c>
      <c r="K24" s="13">
        <f t="shared" si="3"/>
        <v>2886786235.289</v>
      </c>
    </row>
    <row r="25" spans="1:11">
      <c r="A25" s="7">
        <v>42</v>
      </c>
      <c r="B25" s="8" t="s">
        <v>23</v>
      </c>
      <c r="C25" s="9">
        <v>446827955</v>
      </c>
      <c r="D25">
        <v>1.7999999999999999E-2</v>
      </c>
      <c r="E25" s="13">
        <f t="shared" si="0"/>
        <v>8042903.1899999995</v>
      </c>
      <c r="F25">
        <v>5.069</v>
      </c>
      <c r="G25" s="13">
        <f t="shared" si="1"/>
        <v>2264970903.895</v>
      </c>
      <c r="H25">
        <v>5.1139999999999999</v>
      </c>
      <c r="I25" s="15">
        <f t="shared" si="2"/>
        <v>2285078161.8699999</v>
      </c>
      <c r="J25">
        <v>5.423</v>
      </c>
      <c r="K25" s="13">
        <f t="shared" si="3"/>
        <v>2423147999.9650002</v>
      </c>
    </row>
    <row r="26" spans="1:11">
      <c r="A26" s="7">
        <v>34</v>
      </c>
      <c r="B26" s="8" t="s">
        <v>24</v>
      </c>
      <c r="C26" s="9">
        <v>325317977</v>
      </c>
      <c r="D26">
        <v>1.7999999999999999E-2</v>
      </c>
      <c r="E26" s="13">
        <f t="shared" si="0"/>
        <v>5855723.5859999992</v>
      </c>
      <c r="F26">
        <v>5.069</v>
      </c>
      <c r="G26" s="13">
        <f t="shared" si="1"/>
        <v>1649036825.4129999</v>
      </c>
      <c r="H26">
        <v>5.1139999999999999</v>
      </c>
      <c r="I26" s="15">
        <f t="shared" si="2"/>
        <v>1663676134.378</v>
      </c>
      <c r="J26">
        <v>5.423</v>
      </c>
      <c r="K26" s="13">
        <f t="shared" si="3"/>
        <v>1764199389.2709999</v>
      </c>
    </row>
    <row r="27" spans="1:11">
      <c r="A27" s="7">
        <v>31</v>
      </c>
      <c r="B27" s="8" t="s">
        <v>25</v>
      </c>
      <c r="C27" s="9">
        <v>622495075</v>
      </c>
      <c r="D27">
        <v>1.7999999999999999E-2</v>
      </c>
      <c r="E27" s="13">
        <f t="shared" si="0"/>
        <v>11204911.35</v>
      </c>
      <c r="F27">
        <v>4.0410000000000004</v>
      </c>
      <c r="G27" s="13">
        <f t="shared" si="1"/>
        <v>2515502598.0750003</v>
      </c>
      <c r="H27">
        <v>4.0890000000000004</v>
      </c>
      <c r="I27" s="15">
        <f t="shared" si="2"/>
        <v>2545382361.6750002</v>
      </c>
      <c r="J27">
        <v>3.95</v>
      </c>
      <c r="K27" s="13">
        <f t="shared" si="3"/>
        <v>2458855546.25</v>
      </c>
    </row>
    <row r="28" spans="1:11">
      <c r="A28" s="7">
        <v>37</v>
      </c>
      <c r="B28" s="8" t="s">
        <v>26</v>
      </c>
      <c r="C28" s="9">
        <v>782956393</v>
      </c>
      <c r="D28">
        <v>1.7999999999999999E-2</v>
      </c>
      <c r="E28" s="13">
        <f t="shared" si="0"/>
        <v>14093215.073999999</v>
      </c>
      <c r="F28">
        <v>4.0410000000000004</v>
      </c>
      <c r="G28" s="13">
        <f t="shared" si="1"/>
        <v>3163926784.1130004</v>
      </c>
      <c r="H28">
        <v>4.0890000000000004</v>
      </c>
      <c r="I28" s="15">
        <f t="shared" si="2"/>
        <v>3201508690.9770002</v>
      </c>
      <c r="J28">
        <v>3.95</v>
      </c>
      <c r="K28" s="13">
        <f t="shared" si="3"/>
        <v>3092677752.3499999</v>
      </c>
    </row>
    <row r="29" spans="1:11">
      <c r="A29" s="7">
        <v>37</v>
      </c>
      <c r="B29" s="8" t="s">
        <v>27</v>
      </c>
      <c r="C29" s="9">
        <v>743148601</v>
      </c>
      <c r="D29">
        <v>1.7999999999999999E-2</v>
      </c>
      <c r="E29" s="13">
        <f t="shared" si="0"/>
        <v>13376674.817999998</v>
      </c>
      <c r="F29">
        <v>4.0410000000000004</v>
      </c>
      <c r="G29" s="13">
        <f t="shared" si="1"/>
        <v>3003063496.6410003</v>
      </c>
      <c r="H29">
        <v>4.0890000000000004</v>
      </c>
      <c r="I29" s="15">
        <f t="shared" si="2"/>
        <v>3038734629.4890003</v>
      </c>
      <c r="J29">
        <v>3.95</v>
      </c>
      <c r="K29" s="13">
        <f t="shared" si="3"/>
        <v>2935436973.9500003</v>
      </c>
    </row>
    <row r="30" spans="1:11">
      <c r="A30" s="7">
        <v>50</v>
      </c>
      <c r="B30" s="8" t="s">
        <v>28</v>
      </c>
      <c r="C30" s="9">
        <v>1006601404</v>
      </c>
      <c r="D30">
        <v>1.7999999999999999E-2</v>
      </c>
      <c r="E30" s="13">
        <f t="shared" si="0"/>
        <v>18118825.272</v>
      </c>
      <c r="F30">
        <v>4.0410000000000004</v>
      </c>
      <c r="G30" s="13">
        <f t="shared" si="1"/>
        <v>4067676273.5640006</v>
      </c>
      <c r="H30">
        <v>4.0890000000000004</v>
      </c>
      <c r="I30" s="15">
        <f t="shared" si="2"/>
        <v>4115993140.9560003</v>
      </c>
      <c r="J30">
        <v>3.95</v>
      </c>
      <c r="K30" s="13">
        <f t="shared" si="3"/>
        <v>3976075545.8000002</v>
      </c>
    </row>
    <row r="31" spans="1:11">
      <c r="A31" s="7">
        <v>30</v>
      </c>
      <c r="B31" s="8" t="s">
        <v>29</v>
      </c>
      <c r="C31" s="9">
        <v>636827107</v>
      </c>
      <c r="D31">
        <v>1.7999999999999999E-2</v>
      </c>
      <c r="E31" s="13">
        <f t="shared" si="0"/>
        <v>11462887.925999999</v>
      </c>
      <c r="F31">
        <v>4.0410000000000004</v>
      </c>
      <c r="G31" s="13">
        <f t="shared" si="1"/>
        <v>2573418339.3870001</v>
      </c>
      <c r="H31">
        <v>4.0890000000000004</v>
      </c>
      <c r="I31" s="15">
        <f t="shared" si="2"/>
        <v>2603986040.5230002</v>
      </c>
      <c r="J31">
        <v>3.95</v>
      </c>
      <c r="K31" s="13">
        <f t="shared" si="3"/>
        <v>2515467072.6500001</v>
      </c>
    </row>
    <row r="32" spans="1:11">
      <c r="A32" s="7">
        <v>37</v>
      </c>
      <c r="B32" s="8" t="s">
        <v>30</v>
      </c>
      <c r="C32" s="9">
        <v>1544434865</v>
      </c>
      <c r="D32">
        <v>1.7999999999999999E-2</v>
      </c>
      <c r="E32" s="13">
        <f t="shared" si="0"/>
        <v>27799827.569999997</v>
      </c>
      <c r="F32">
        <v>2.1869999999999998</v>
      </c>
      <c r="G32" s="13">
        <f t="shared" si="1"/>
        <v>3377679049.7549996</v>
      </c>
      <c r="H32">
        <v>2.2189999999999999</v>
      </c>
      <c r="I32" s="15">
        <f t="shared" si="2"/>
        <v>3427100965.4349999</v>
      </c>
      <c r="J32">
        <v>1.853</v>
      </c>
      <c r="K32" s="13">
        <f t="shared" si="3"/>
        <v>2861837804.8449998</v>
      </c>
    </row>
    <row r="33" spans="1:11">
      <c r="A33" s="7">
        <v>38</v>
      </c>
      <c r="B33" s="8" t="s">
        <v>31</v>
      </c>
      <c r="C33" s="9">
        <v>1606162302</v>
      </c>
      <c r="D33">
        <v>1.7999999999999999E-2</v>
      </c>
      <c r="E33" s="13">
        <f t="shared" si="0"/>
        <v>28910921.435999997</v>
      </c>
      <c r="F33">
        <v>2.1869999999999998</v>
      </c>
      <c r="G33" s="13">
        <f t="shared" si="1"/>
        <v>3512676954.4739995</v>
      </c>
      <c r="H33">
        <v>2.2189999999999999</v>
      </c>
      <c r="I33" s="15">
        <f t="shared" si="2"/>
        <v>3564074148.138</v>
      </c>
      <c r="J33">
        <v>1.853</v>
      </c>
      <c r="K33" s="13">
        <f t="shared" si="3"/>
        <v>2976218745.6059999</v>
      </c>
    </row>
    <row r="34" spans="1:11">
      <c r="A34" s="7">
        <v>46</v>
      </c>
      <c r="B34" s="8" t="s">
        <v>32</v>
      </c>
      <c r="C34" s="9">
        <v>1961911870</v>
      </c>
      <c r="D34">
        <v>1.7999999999999999E-2</v>
      </c>
      <c r="E34" s="13">
        <f t="shared" si="0"/>
        <v>35314413.659999996</v>
      </c>
      <c r="F34">
        <v>2.1869999999999998</v>
      </c>
      <c r="G34" s="13">
        <f t="shared" si="1"/>
        <v>4290701259.6899996</v>
      </c>
      <c r="H34">
        <v>2.2189999999999999</v>
      </c>
      <c r="I34" s="15">
        <f t="shared" si="2"/>
        <v>4353482439.5299997</v>
      </c>
      <c r="J34">
        <v>1.853</v>
      </c>
      <c r="K34" s="13">
        <f t="shared" si="3"/>
        <v>3635422695.1100001</v>
      </c>
    </row>
    <row r="35" spans="1:11">
      <c r="A35" s="7">
        <v>53</v>
      </c>
      <c r="B35" s="8" t="s">
        <v>33</v>
      </c>
      <c r="C35" s="9">
        <v>2296523870</v>
      </c>
      <c r="D35">
        <v>1.7999999999999999E-2</v>
      </c>
      <c r="E35" s="13">
        <f t="shared" si="0"/>
        <v>41337429.659999996</v>
      </c>
      <c r="F35">
        <v>2.1869999999999998</v>
      </c>
      <c r="G35" s="13">
        <f t="shared" si="1"/>
        <v>5022497703.6899996</v>
      </c>
      <c r="H35">
        <v>2.2189999999999999</v>
      </c>
      <c r="I35" s="15">
        <f t="shared" si="2"/>
        <v>5095986467.5299997</v>
      </c>
      <c r="J35">
        <v>1.853</v>
      </c>
      <c r="K35" s="13">
        <f t="shared" si="3"/>
        <v>4255458731.1100001</v>
      </c>
    </row>
    <row r="36" spans="1:11">
      <c r="A36" s="7">
        <v>35</v>
      </c>
      <c r="B36" s="8" t="s">
        <v>34</v>
      </c>
      <c r="C36" s="9">
        <v>1465521116</v>
      </c>
      <c r="D36">
        <v>1.7999999999999999E-2</v>
      </c>
      <c r="E36" s="13">
        <f t="shared" si="0"/>
        <v>26379380.088</v>
      </c>
      <c r="F36">
        <v>2.1869999999999998</v>
      </c>
      <c r="G36" s="13">
        <f t="shared" si="1"/>
        <v>3205094680.6919999</v>
      </c>
      <c r="H36">
        <v>2.2189999999999999</v>
      </c>
      <c r="I36" s="15">
        <f t="shared" si="2"/>
        <v>3251991356.4039998</v>
      </c>
      <c r="J36">
        <v>1.853</v>
      </c>
      <c r="K36" s="13">
        <f t="shared" si="3"/>
        <v>2715610627.948</v>
      </c>
    </row>
    <row r="37" spans="1:11">
      <c r="A37" s="7">
        <v>3</v>
      </c>
      <c r="B37" s="8" t="s">
        <v>35</v>
      </c>
      <c r="C37" s="9">
        <v>55000000</v>
      </c>
      <c r="D37">
        <v>1.7999999999999999E-2</v>
      </c>
      <c r="E37" s="13">
        <f t="shared" si="0"/>
        <v>989999.99999999988</v>
      </c>
      <c r="F37">
        <v>1.7999999999999999E-2</v>
      </c>
      <c r="G37" s="13">
        <f t="shared" si="1"/>
        <v>989999.99999999988</v>
      </c>
      <c r="H37">
        <v>1.7999999999999999E-2</v>
      </c>
      <c r="I37" s="15">
        <f t="shared" si="2"/>
        <v>989999.99999999988</v>
      </c>
      <c r="J37">
        <v>1.7999999999999999E-2</v>
      </c>
      <c r="K37" s="13">
        <f t="shared" si="3"/>
        <v>989999.99999999988</v>
      </c>
    </row>
    <row r="38" spans="1:11">
      <c r="A38" s="10">
        <v>1133</v>
      </c>
      <c r="B38" s="11" t="s">
        <v>36</v>
      </c>
      <c r="C38" s="12" t="s">
        <v>41</v>
      </c>
      <c r="E38" s="13">
        <f>SUM(E7:E37)</f>
        <v>274458947.86799997</v>
      </c>
      <c r="G38" s="13">
        <f>SUM(G7:G37)</f>
        <v>47682925291.294006</v>
      </c>
      <c r="I38" s="15">
        <f>SUM(I7:I37)</f>
        <v>48255748461.510002</v>
      </c>
      <c r="K38" s="16">
        <f>SUM(K7:K37)</f>
        <v>45344348764.936005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F11" sqref="F11"/>
    </sheetView>
  </sheetViews>
  <sheetFormatPr baseColWidth="10" defaultColWidth="8.83203125" defaultRowHeight="14" x14ac:dyDescent="0"/>
  <cols>
    <col min="1" max="1" width="15.1640625" customWidth="1"/>
    <col min="2" max="2" width="14" customWidth="1"/>
    <col min="3" max="3" width="17.83203125" customWidth="1"/>
    <col min="4" max="4" width="12.33203125" customWidth="1"/>
    <col min="5" max="6" width="16" customWidth="1"/>
    <col min="7" max="7" width="13.1640625" bestFit="1" customWidth="1"/>
    <col min="8" max="9" width="14.5" customWidth="1"/>
    <col min="10" max="10" width="13.1640625" bestFit="1" customWidth="1"/>
    <col min="11" max="12" width="18.33203125" customWidth="1"/>
    <col min="13" max="13" width="12.1640625" bestFit="1" customWidth="1"/>
    <col min="14" max="14" width="17.1640625" customWidth="1"/>
    <col min="15" max="15" width="16.33203125" customWidth="1"/>
    <col min="16" max="16" width="15" bestFit="1" customWidth="1"/>
  </cols>
  <sheetData>
    <row r="1" spans="1:15">
      <c r="D1" s="31" t="s">
        <v>42</v>
      </c>
      <c r="E1" s="32">
        <v>88226047289</v>
      </c>
      <c r="F1" s="13"/>
    </row>
    <row r="2" spans="1:15">
      <c r="D2" s="31" t="s">
        <v>46</v>
      </c>
      <c r="E2" s="32">
        <v>59100335161</v>
      </c>
      <c r="F2" s="13"/>
    </row>
    <row r="3" spans="1:15">
      <c r="D3" s="31" t="s">
        <v>43</v>
      </c>
      <c r="E3" s="32">
        <v>124094981422</v>
      </c>
      <c r="F3" s="13"/>
      <c r="I3" s="18" t="s">
        <v>47</v>
      </c>
    </row>
    <row r="4" spans="1:15">
      <c r="D4" s="31" t="s">
        <v>44</v>
      </c>
      <c r="E4" s="32">
        <v>15227890733</v>
      </c>
      <c r="F4" s="13"/>
      <c r="I4" s="18" t="s">
        <v>48</v>
      </c>
    </row>
    <row r="5" spans="1:15">
      <c r="D5" s="33" t="s">
        <v>45</v>
      </c>
      <c r="E5" s="34">
        <f>SUM(E1:E4)</f>
        <v>286649254605</v>
      </c>
      <c r="F5" s="17"/>
      <c r="H5" s="19" t="s">
        <v>49</v>
      </c>
      <c r="I5" s="20">
        <f>SUM(E5/365)*0.036</f>
        <v>28272255.248712324</v>
      </c>
    </row>
    <row r="6" spans="1:15">
      <c r="E6" s="13"/>
      <c r="F6" s="13"/>
    </row>
    <row r="7" spans="1:15">
      <c r="A7" s="29" t="s">
        <v>0</v>
      </c>
      <c r="B7" s="30" t="s">
        <v>1</v>
      </c>
      <c r="C7" s="29" t="s">
        <v>2</v>
      </c>
      <c r="D7" t="s">
        <v>37</v>
      </c>
      <c r="E7" s="13"/>
      <c r="F7" s="13"/>
      <c r="G7" t="s">
        <v>38</v>
      </c>
      <c r="H7" s="13"/>
      <c r="I7" s="13"/>
      <c r="J7" t="s">
        <v>39</v>
      </c>
      <c r="K7" s="14"/>
      <c r="L7" s="14"/>
      <c r="M7" t="s">
        <v>40</v>
      </c>
    </row>
    <row r="8" spans="1:15">
      <c r="A8" s="22">
        <v>354</v>
      </c>
      <c r="B8" s="23" t="s">
        <v>3</v>
      </c>
      <c r="C8" s="24">
        <v>124094981422</v>
      </c>
      <c r="E8" s="13"/>
      <c r="F8" s="13"/>
      <c r="H8" s="13"/>
      <c r="I8" s="13"/>
      <c r="K8" s="14"/>
      <c r="L8" s="14"/>
    </row>
    <row r="9" spans="1:15">
      <c r="A9" s="29" t="s">
        <v>0</v>
      </c>
      <c r="B9" s="30" t="s">
        <v>4</v>
      </c>
      <c r="C9" s="29" t="s">
        <v>2</v>
      </c>
      <c r="E9" s="13"/>
      <c r="F9" s="13"/>
      <c r="H9" s="13"/>
      <c r="I9" s="13"/>
      <c r="K9" s="14"/>
      <c r="L9" s="14"/>
    </row>
    <row r="10" spans="1:15">
      <c r="A10" s="22">
        <v>779</v>
      </c>
      <c r="B10" s="25" t="s">
        <v>4</v>
      </c>
      <c r="C10" s="24">
        <v>15227890733</v>
      </c>
      <c r="D10" s="35" t="s">
        <v>55</v>
      </c>
      <c r="E10" s="13" t="s">
        <v>53</v>
      </c>
      <c r="F10" s="13" t="s">
        <v>50</v>
      </c>
      <c r="G10" s="36" t="s">
        <v>56</v>
      </c>
      <c r="H10" s="21" t="s">
        <v>54</v>
      </c>
      <c r="I10" s="13" t="s">
        <v>50</v>
      </c>
      <c r="J10" s="36" t="s">
        <v>57</v>
      </c>
      <c r="K10" s="21" t="s">
        <v>54</v>
      </c>
      <c r="L10" s="14" t="s">
        <v>50</v>
      </c>
      <c r="M10" s="35" t="s">
        <v>58</v>
      </c>
      <c r="N10" s="21" t="s">
        <v>54</v>
      </c>
      <c r="O10" s="14" t="s">
        <v>50</v>
      </c>
    </row>
    <row r="11" spans="1:15">
      <c r="A11" s="26">
        <v>22</v>
      </c>
      <c r="B11" s="27" t="s">
        <v>5</v>
      </c>
      <c r="C11" s="28">
        <v>247846</v>
      </c>
      <c r="D11" s="35">
        <v>1.7999999999999999E-2</v>
      </c>
      <c r="E11" s="13">
        <f>SUM(C11*D11)</f>
        <v>4461.2280000000001</v>
      </c>
      <c r="F11" s="13">
        <f>SUM($I$5*(E11/$P$42))</f>
        <v>0.89100890629610363</v>
      </c>
      <c r="G11" s="35">
        <v>5.2389999999999999</v>
      </c>
      <c r="H11" s="13">
        <f t="shared" ref="H11:H41" si="0">SUM(G11*C11)</f>
        <v>1298465.1939999999</v>
      </c>
      <c r="I11" s="13">
        <f>SUM($I$5*(H11/$P$42))</f>
        <v>259.33309222696039</v>
      </c>
      <c r="J11" s="35">
        <v>5.2430000000000003</v>
      </c>
      <c r="K11" s="14">
        <f t="shared" ref="K11:K41" si="1">SUM(J11*C11)</f>
        <v>1299456.578</v>
      </c>
      <c r="L11" s="13">
        <f>SUM($I$5*(K11/$P$42))</f>
        <v>259.53109420613731</v>
      </c>
      <c r="M11" s="35">
        <v>11.194000000000001</v>
      </c>
      <c r="N11" s="13">
        <f t="shared" ref="N11:N41" si="2">SUM(M11*C11)</f>
        <v>2774388.1240000003</v>
      </c>
      <c r="O11" s="13">
        <f>SUM($I$5*(N11/$P$42))</f>
        <v>554.10853872658811</v>
      </c>
    </row>
    <row r="12" spans="1:15">
      <c r="A12" s="26">
        <v>14</v>
      </c>
      <c r="B12" s="27" t="s">
        <v>6</v>
      </c>
      <c r="C12" s="28">
        <v>2351421</v>
      </c>
      <c r="D12" s="35">
        <v>1.7999999999999999E-2</v>
      </c>
      <c r="E12" s="13">
        <f t="shared" ref="E12:E41" si="3">SUM(C12*D12)</f>
        <v>42325.577999999994</v>
      </c>
      <c r="F12" s="13">
        <f t="shared" ref="F12:F41" si="4">SUM($I$5*(E12/$P$42))</f>
        <v>8.4533825579258508</v>
      </c>
      <c r="G12" s="35">
        <v>5.16</v>
      </c>
      <c r="H12" s="13">
        <f t="shared" si="0"/>
        <v>12133332.359999999</v>
      </c>
      <c r="I12" s="13">
        <f t="shared" ref="I12:I41" si="5">SUM($I$5*(H12/$P$42))</f>
        <v>2423.3029999387436</v>
      </c>
      <c r="J12" s="35">
        <v>5.15</v>
      </c>
      <c r="K12" s="15">
        <f t="shared" si="1"/>
        <v>12109818.15</v>
      </c>
      <c r="L12" s="13">
        <f t="shared" ref="L12:L41" si="6">SUM($I$5*(K12/$P$42))</f>
        <v>2418.606676295452</v>
      </c>
      <c r="M12" s="35">
        <v>11.573</v>
      </c>
      <c r="N12" s="13">
        <f t="shared" si="2"/>
        <v>27212995.232999999</v>
      </c>
      <c r="O12" s="13">
        <f t="shared" ref="O12:O41" si="7">SUM($I$5*(N12/$P$42))</f>
        <v>5435.0553523819926</v>
      </c>
    </row>
    <row r="13" spans="1:15">
      <c r="A13" s="26">
        <v>7</v>
      </c>
      <c r="B13" s="27" t="s">
        <v>7</v>
      </c>
      <c r="C13" s="28">
        <v>3243875</v>
      </c>
      <c r="D13" s="35">
        <v>1.7999999999999999E-2</v>
      </c>
      <c r="E13" s="13">
        <f t="shared" si="3"/>
        <v>58389.749999999993</v>
      </c>
      <c r="F13" s="13">
        <f t="shared" si="4"/>
        <v>11.661763820724454</v>
      </c>
      <c r="G13" s="35">
        <v>5.3159999999999998</v>
      </c>
      <c r="H13" s="13">
        <f t="shared" si="0"/>
        <v>17244439.5</v>
      </c>
      <c r="I13" s="13">
        <f t="shared" si="5"/>
        <v>3444.1075817206224</v>
      </c>
      <c r="J13" s="35">
        <v>5.3109999999999999</v>
      </c>
      <c r="K13" s="15">
        <f t="shared" si="1"/>
        <v>17228220.125</v>
      </c>
      <c r="L13" s="13">
        <f t="shared" si="6"/>
        <v>3440.8682028815324</v>
      </c>
      <c r="M13" s="35">
        <v>11.452</v>
      </c>
      <c r="N13" s="13">
        <f t="shared" si="2"/>
        <v>37148856.5</v>
      </c>
      <c r="O13" s="13">
        <f t="shared" si="7"/>
        <v>7419.4732930520267</v>
      </c>
    </row>
    <row r="14" spans="1:15">
      <c r="A14" s="26">
        <v>8</v>
      </c>
      <c r="B14" s="27" t="s">
        <v>8</v>
      </c>
      <c r="C14" s="28">
        <v>3840569</v>
      </c>
      <c r="D14" s="35">
        <v>1.7999999999999999E-2</v>
      </c>
      <c r="E14" s="13">
        <f t="shared" si="3"/>
        <v>69130.241999999998</v>
      </c>
      <c r="F14" s="13">
        <f t="shared" si="4"/>
        <v>13.806884856905985</v>
      </c>
      <c r="G14" s="35">
        <v>5.3159999999999998</v>
      </c>
      <c r="H14" s="13">
        <f t="shared" si="0"/>
        <v>20416464.803999998</v>
      </c>
      <c r="I14" s="13">
        <f t="shared" si="5"/>
        <v>4077.6333277395665</v>
      </c>
      <c r="J14" s="35">
        <v>5.3109999999999999</v>
      </c>
      <c r="K14" s="15">
        <f t="shared" si="1"/>
        <v>20397261.958999999</v>
      </c>
      <c r="L14" s="13">
        <f t="shared" si="6"/>
        <v>4073.7980819459822</v>
      </c>
      <c r="M14" s="35">
        <v>11.452</v>
      </c>
      <c r="N14" s="13">
        <f t="shared" si="2"/>
        <v>43982196.188000001</v>
      </c>
      <c r="O14" s="13">
        <f t="shared" si="7"/>
        <v>8784.246965627075</v>
      </c>
    </row>
    <row r="15" spans="1:15">
      <c r="A15" s="26">
        <v>9</v>
      </c>
      <c r="B15" s="27" t="s">
        <v>9</v>
      </c>
      <c r="C15" s="28">
        <v>4537426</v>
      </c>
      <c r="D15" s="35">
        <v>1.7999999999999999E-2</v>
      </c>
      <c r="E15" s="13">
        <f t="shared" si="3"/>
        <v>81673.667999999991</v>
      </c>
      <c r="F15" s="13">
        <f t="shared" si="4"/>
        <v>16.312092903091049</v>
      </c>
      <c r="G15" s="35">
        <v>5.3159999999999998</v>
      </c>
      <c r="H15" s="13">
        <f t="shared" si="0"/>
        <v>24120956.616</v>
      </c>
      <c r="I15" s="13">
        <f t="shared" si="5"/>
        <v>4817.5047707128897</v>
      </c>
      <c r="J15" s="35">
        <v>5.3109999999999999</v>
      </c>
      <c r="K15" s="15">
        <f t="shared" si="1"/>
        <v>24098269.486000001</v>
      </c>
      <c r="L15" s="13">
        <f t="shared" si="6"/>
        <v>4812.9736337953655</v>
      </c>
      <c r="M15" s="35">
        <v>11.452</v>
      </c>
      <c r="N15" s="13">
        <f t="shared" si="2"/>
        <v>51962602.552000001</v>
      </c>
      <c r="O15" s="13">
        <f t="shared" si="7"/>
        <v>10378.115995899929</v>
      </c>
    </row>
    <row r="16" spans="1:15">
      <c r="A16" s="26">
        <v>7</v>
      </c>
      <c r="B16" s="27" t="s">
        <v>10</v>
      </c>
      <c r="C16" s="28">
        <v>9356261</v>
      </c>
      <c r="D16" s="35">
        <v>1.7999999999999999E-2</v>
      </c>
      <c r="E16" s="13">
        <f t="shared" si="3"/>
        <v>168412.69799999997</v>
      </c>
      <c r="F16" s="13">
        <f t="shared" si="4"/>
        <v>33.635854040940295</v>
      </c>
      <c r="G16" s="35">
        <v>5.4939999999999998</v>
      </c>
      <c r="H16" s="13">
        <f t="shared" si="0"/>
        <v>51403297.934</v>
      </c>
      <c r="I16" s="13">
        <f t="shared" si="5"/>
        <v>10266.410116718112</v>
      </c>
      <c r="J16" s="35">
        <v>5.5049999999999999</v>
      </c>
      <c r="K16" s="15">
        <f t="shared" si="1"/>
        <v>51506216.805</v>
      </c>
      <c r="L16" s="13">
        <f t="shared" si="6"/>
        <v>10286.965360854243</v>
      </c>
      <c r="M16" s="35">
        <v>5.4249999999999998</v>
      </c>
      <c r="N16" s="13">
        <f t="shared" si="2"/>
        <v>50757715.924999997</v>
      </c>
      <c r="O16" s="13">
        <f t="shared" si="7"/>
        <v>10137.472676227839</v>
      </c>
    </row>
    <row r="17" spans="1:15">
      <c r="A17" s="26">
        <v>10</v>
      </c>
      <c r="B17" s="27" t="s">
        <v>11</v>
      </c>
      <c r="C17" s="28">
        <v>14804174</v>
      </c>
      <c r="D17" s="35">
        <v>1.7999999999999999E-2</v>
      </c>
      <c r="E17" s="13">
        <f t="shared" si="3"/>
        <v>266475.13199999998</v>
      </c>
      <c r="F17" s="13">
        <f t="shared" si="4"/>
        <v>53.22115702636804</v>
      </c>
      <c r="G17" s="35">
        <v>5.4939999999999998</v>
      </c>
      <c r="H17" s="13">
        <f t="shared" si="0"/>
        <v>81334131.956</v>
      </c>
      <c r="I17" s="13">
        <f t="shared" si="5"/>
        <v>16244.279816825891</v>
      </c>
      <c r="J17" s="35">
        <v>5.5049999999999999</v>
      </c>
      <c r="K17" s="15">
        <f t="shared" si="1"/>
        <v>81496977.870000005</v>
      </c>
      <c r="L17" s="13">
        <f t="shared" si="6"/>
        <v>16276.803857230894</v>
      </c>
      <c r="M17" s="35">
        <v>5.4249999999999998</v>
      </c>
      <c r="N17" s="13">
        <f t="shared" si="2"/>
        <v>80312643.950000003</v>
      </c>
      <c r="O17" s="13">
        <f t="shared" si="7"/>
        <v>16040.265381558147</v>
      </c>
    </row>
    <row r="18" spans="1:15">
      <c r="A18" s="26">
        <v>6</v>
      </c>
      <c r="B18" s="27" t="s">
        <v>12</v>
      </c>
      <c r="C18" s="28">
        <v>8765753</v>
      </c>
      <c r="D18" s="35">
        <v>1.7999999999999999E-2</v>
      </c>
      <c r="E18" s="13">
        <f t="shared" si="3"/>
        <v>157783.55399999997</v>
      </c>
      <c r="F18" s="13">
        <f t="shared" si="4"/>
        <v>31.512971738062298</v>
      </c>
      <c r="G18" s="35">
        <v>5.4939999999999998</v>
      </c>
      <c r="H18" s="13">
        <f t="shared" si="0"/>
        <v>48159046.982000001</v>
      </c>
      <c r="I18" s="13">
        <f t="shared" si="5"/>
        <v>9618.4592627174607</v>
      </c>
      <c r="J18" s="35">
        <v>5.5049999999999999</v>
      </c>
      <c r="K18" s="15">
        <f t="shared" si="1"/>
        <v>48255470.265000001</v>
      </c>
      <c r="L18" s="13">
        <f t="shared" si="6"/>
        <v>9637.7171898907218</v>
      </c>
      <c r="M18" s="35">
        <v>5.4249999999999998</v>
      </c>
      <c r="N18" s="13">
        <f t="shared" si="2"/>
        <v>47554210.024999999</v>
      </c>
      <c r="O18" s="13">
        <f t="shared" si="7"/>
        <v>9497.6595377215544</v>
      </c>
    </row>
    <row r="19" spans="1:15">
      <c r="A19" s="26">
        <v>13</v>
      </c>
      <c r="B19" s="27" t="s">
        <v>13</v>
      </c>
      <c r="C19" s="28">
        <v>18189329</v>
      </c>
      <c r="D19" s="35">
        <v>1.7999999999999999E-2</v>
      </c>
      <c r="E19" s="13">
        <f t="shared" si="3"/>
        <v>327407.92199999996</v>
      </c>
      <c r="F19" s="13">
        <f t="shared" si="4"/>
        <v>65.390823892860894</v>
      </c>
      <c r="G19" s="35">
        <v>5.4939999999999998</v>
      </c>
      <c r="H19" s="13">
        <f t="shared" si="0"/>
        <v>99932173.525999993</v>
      </c>
      <c r="I19" s="13">
        <f t="shared" si="5"/>
        <v>19958.732581520984</v>
      </c>
      <c r="J19" s="35">
        <v>5.5049999999999999</v>
      </c>
      <c r="K19" s="15">
        <f t="shared" si="1"/>
        <v>100132256.145</v>
      </c>
      <c r="L19" s="13">
        <f t="shared" si="6"/>
        <v>19998.693640566624</v>
      </c>
      <c r="M19" s="35">
        <v>5.4249999999999998</v>
      </c>
      <c r="N19" s="13">
        <f t="shared" si="2"/>
        <v>98677109.825000003</v>
      </c>
      <c r="O19" s="13">
        <f t="shared" si="7"/>
        <v>19708.067756598353</v>
      </c>
    </row>
    <row r="20" spans="1:15">
      <c r="A20" s="26">
        <v>11</v>
      </c>
      <c r="B20" s="27" t="s">
        <v>14</v>
      </c>
      <c r="C20" s="28">
        <v>17072804</v>
      </c>
      <c r="D20" s="35">
        <v>1.7999999999999999E-2</v>
      </c>
      <c r="E20" s="13">
        <f t="shared" si="3"/>
        <v>307310.47199999995</v>
      </c>
      <c r="F20" s="13">
        <f t="shared" si="4"/>
        <v>61.376905092064192</v>
      </c>
      <c r="G20" s="35">
        <v>5.4939999999999998</v>
      </c>
      <c r="H20" s="13">
        <f t="shared" si="0"/>
        <v>93797985.175999999</v>
      </c>
      <c r="I20" s="13">
        <f t="shared" si="5"/>
        <v>18733.59536532226</v>
      </c>
      <c r="J20" s="35">
        <v>5.5049999999999999</v>
      </c>
      <c r="K20" s="15">
        <f t="shared" si="1"/>
        <v>93985786.019999996</v>
      </c>
      <c r="L20" s="13">
        <f t="shared" si="6"/>
        <v>18771.103473989635</v>
      </c>
      <c r="M20" s="35">
        <v>5.4249999999999998</v>
      </c>
      <c r="N20" s="13">
        <f t="shared" si="2"/>
        <v>92619961.700000003</v>
      </c>
      <c r="O20" s="13">
        <f t="shared" si="7"/>
        <v>18498.317229136017</v>
      </c>
    </row>
    <row r="21" spans="1:15">
      <c r="A21" s="26">
        <v>20</v>
      </c>
      <c r="B21" s="27" t="s">
        <v>15</v>
      </c>
      <c r="C21" s="28">
        <v>82360891</v>
      </c>
      <c r="D21" s="35">
        <v>1.7999999999999999E-2</v>
      </c>
      <c r="E21" s="13">
        <f t="shared" si="3"/>
        <v>1482496.0379999999</v>
      </c>
      <c r="F21" s="13">
        <f t="shared" si="4"/>
        <v>296.08824597323581</v>
      </c>
      <c r="G21" s="35">
        <v>5.4820000000000002</v>
      </c>
      <c r="H21" s="13">
        <f t="shared" si="0"/>
        <v>451502404.46200001</v>
      </c>
      <c r="I21" s="13">
        <f t="shared" si="5"/>
        <v>90175.320245848838</v>
      </c>
      <c r="J21" s="35">
        <v>5.5129999999999999</v>
      </c>
      <c r="K21" s="15">
        <f t="shared" si="1"/>
        <v>454055592.083</v>
      </c>
      <c r="L21" s="13">
        <f t="shared" si="6"/>
        <v>90685.250002802728</v>
      </c>
      <c r="M21" s="35">
        <v>5.9180000000000001</v>
      </c>
      <c r="N21" s="13">
        <f t="shared" si="2"/>
        <v>487411752.93800002</v>
      </c>
      <c r="O21" s="13">
        <f t="shared" si="7"/>
        <v>97347.23553720054</v>
      </c>
    </row>
    <row r="22" spans="1:15">
      <c r="A22" s="26">
        <v>12</v>
      </c>
      <c r="B22" s="27" t="s">
        <v>16</v>
      </c>
      <c r="C22" s="28">
        <v>52951193</v>
      </c>
      <c r="D22" s="35">
        <v>1.7999999999999999E-2</v>
      </c>
      <c r="E22" s="13">
        <f t="shared" si="3"/>
        <v>953121.47399999993</v>
      </c>
      <c r="F22" s="13">
        <f t="shared" si="4"/>
        <v>190.36008070335572</v>
      </c>
      <c r="G22" s="35">
        <v>5.4820000000000002</v>
      </c>
      <c r="H22" s="13">
        <f t="shared" si="0"/>
        <v>290278440.02600002</v>
      </c>
      <c r="I22" s="13">
        <f t="shared" si="5"/>
        <v>57975.220134210897</v>
      </c>
      <c r="J22" s="35">
        <v>5.5129999999999999</v>
      </c>
      <c r="K22" s="15">
        <f t="shared" si="1"/>
        <v>291919927.009</v>
      </c>
      <c r="L22" s="13">
        <f t="shared" si="6"/>
        <v>58303.062495422229</v>
      </c>
      <c r="M22" s="35">
        <v>5.9180000000000001</v>
      </c>
      <c r="N22" s="13">
        <f t="shared" si="2"/>
        <v>313365160.17400002</v>
      </c>
      <c r="O22" s="13">
        <f t="shared" si="7"/>
        <v>62586.164311247732</v>
      </c>
    </row>
    <row r="23" spans="1:15">
      <c r="A23" s="26">
        <v>5</v>
      </c>
      <c r="B23" s="27" t="s">
        <v>17</v>
      </c>
      <c r="C23" s="28">
        <v>22173996</v>
      </c>
      <c r="D23" s="35">
        <v>1.7999999999999999E-2</v>
      </c>
      <c r="E23" s="13">
        <f t="shared" si="3"/>
        <v>399131.92799999996</v>
      </c>
      <c r="F23" s="13">
        <f t="shared" si="4"/>
        <v>79.715742534372865</v>
      </c>
      <c r="G23" s="35">
        <v>5.4820000000000002</v>
      </c>
      <c r="H23" s="13">
        <f t="shared" si="0"/>
        <v>121557846.07200001</v>
      </c>
      <c r="I23" s="13">
        <f t="shared" si="5"/>
        <v>24277.872254079564</v>
      </c>
      <c r="J23" s="35">
        <v>5.5129999999999999</v>
      </c>
      <c r="K23" s="15">
        <f t="shared" si="1"/>
        <v>122245239.948</v>
      </c>
      <c r="L23" s="13">
        <f t="shared" si="6"/>
        <v>24415.1604773332</v>
      </c>
      <c r="M23" s="35">
        <v>5.9180000000000001</v>
      </c>
      <c r="N23" s="13">
        <f t="shared" si="2"/>
        <v>131225708.32800001</v>
      </c>
      <c r="O23" s="13">
        <f t="shared" si="7"/>
        <v>26208.764684356593</v>
      </c>
    </row>
    <row r="24" spans="1:15">
      <c r="A24" s="26">
        <v>13</v>
      </c>
      <c r="B24" s="27" t="s">
        <v>18</v>
      </c>
      <c r="C24" s="28">
        <v>49441375</v>
      </c>
      <c r="D24" s="35">
        <v>1.7999999999999999E-2</v>
      </c>
      <c r="E24" s="13">
        <f t="shared" si="3"/>
        <v>889944.74999999988</v>
      </c>
      <c r="F24" s="13">
        <f t="shared" si="4"/>
        <v>177.74224907614212</v>
      </c>
      <c r="G24" s="35">
        <v>5.4820000000000002</v>
      </c>
      <c r="H24" s="13">
        <f t="shared" si="0"/>
        <v>271037617.75</v>
      </c>
      <c r="I24" s="13">
        <f t="shared" si="5"/>
        <v>54132.389413078396</v>
      </c>
      <c r="J24" s="35">
        <v>5.5129999999999999</v>
      </c>
      <c r="K24" s="15">
        <f t="shared" si="1"/>
        <v>272570300.375</v>
      </c>
      <c r="L24" s="13">
        <f t="shared" si="6"/>
        <v>54438.501064265089</v>
      </c>
      <c r="M24" s="35">
        <v>5.9180000000000001</v>
      </c>
      <c r="N24" s="13">
        <f t="shared" si="2"/>
        <v>292594057.25</v>
      </c>
      <c r="O24" s="13">
        <f t="shared" si="7"/>
        <v>58437.701668478294</v>
      </c>
    </row>
    <row r="25" spans="1:15">
      <c r="A25" s="26">
        <v>15</v>
      </c>
      <c r="B25" s="27" t="s">
        <v>19</v>
      </c>
      <c r="C25" s="28">
        <v>65722305</v>
      </c>
      <c r="D25" s="35">
        <v>1.7999999999999999E-2</v>
      </c>
      <c r="E25" s="13">
        <f t="shared" si="3"/>
        <v>1183001.49</v>
      </c>
      <c r="F25" s="13">
        <f t="shared" si="4"/>
        <v>236.27235903467857</v>
      </c>
      <c r="G25" s="35">
        <v>5.4820000000000002</v>
      </c>
      <c r="H25" s="13">
        <f t="shared" si="0"/>
        <v>360289676.00999999</v>
      </c>
      <c r="I25" s="13">
        <f t="shared" si="5"/>
        <v>71958.059568228215</v>
      </c>
      <c r="J25" s="35">
        <v>5.5129999999999999</v>
      </c>
      <c r="K25" s="15">
        <f t="shared" si="1"/>
        <v>362327067.46499997</v>
      </c>
      <c r="L25" s="13">
        <f t="shared" si="6"/>
        <v>72364.973075454604</v>
      </c>
      <c r="M25" s="35">
        <v>5.9180000000000001</v>
      </c>
      <c r="N25" s="13">
        <f t="shared" si="2"/>
        <v>388944600.99000001</v>
      </c>
      <c r="O25" s="13">
        <f t="shared" si="7"/>
        <v>77681.101153734882</v>
      </c>
    </row>
    <row r="26" spans="1:15">
      <c r="A26" s="26">
        <v>37</v>
      </c>
      <c r="B26" s="27" t="s">
        <v>20</v>
      </c>
      <c r="C26" s="28">
        <v>377475368</v>
      </c>
      <c r="D26" s="35">
        <v>1.7999999999999999E-2</v>
      </c>
      <c r="E26" s="13">
        <f t="shared" si="3"/>
        <v>6794556.6239999998</v>
      </c>
      <c r="F26" s="13">
        <f t="shared" si="4"/>
        <v>1357.027810799445</v>
      </c>
      <c r="G26" s="35">
        <v>5.069</v>
      </c>
      <c r="H26" s="13">
        <f t="shared" si="0"/>
        <v>1913422640.392</v>
      </c>
      <c r="I26" s="13">
        <f t="shared" si="5"/>
        <v>382154.10960791039</v>
      </c>
      <c r="J26" s="35">
        <v>5.1139999999999999</v>
      </c>
      <c r="K26" s="15">
        <f t="shared" si="1"/>
        <v>1930409031.9519999</v>
      </c>
      <c r="L26" s="13">
        <f t="shared" si="6"/>
        <v>385546.67913490901</v>
      </c>
      <c r="M26" s="35">
        <v>5.423</v>
      </c>
      <c r="N26" s="13">
        <f t="shared" si="2"/>
        <v>2047048920.664</v>
      </c>
      <c r="O26" s="13">
        <f t="shared" si="7"/>
        <v>408842.3232202995</v>
      </c>
    </row>
    <row r="27" spans="1:15">
      <c r="A27" s="26">
        <v>45</v>
      </c>
      <c r="B27" s="27" t="s">
        <v>21</v>
      </c>
      <c r="C27" s="28">
        <v>489133462</v>
      </c>
      <c r="D27" s="35">
        <v>1.7999999999999999E-2</v>
      </c>
      <c r="E27" s="13">
        <f t="shared" si="3"/>
        <v>8804402.3159999996</v>
      </c>
      <c r="F27" s="13">
        <f t="shared" si="4"/>
        <v>1758.4398013663597</v>
      </c>
      <c r="G27" s="35">
        <v>5.069</v>
      </c>
      <c r="H27" s="13">
        <f t="shared" si="0"/>
        <v>2479417518.8779998</v>
      </c>
      <c r="I27" s="13">
        <f t="shared" si="5"/>
        <v>495196.18628478207</v>
      </c>
      <c r="J27" s="35">
        <v>5.1139999999999999</v>
      </c>
      <c r="K27" s="15">
        <f t="shared" si="1"/>
        <v>2501428524.6679997</v>
      </c>
      <c r="L27" s="13">
        <f t="shared" si="6"/>
        <v>499592.285788198</v>
      </c>
      <c r="M27" s="35">
        <v>5.423</v>
      </c>
      <c r="N27" s="13">
        <f t="shared" si="2"/>
        <v>2652570764.4260001</v>
      </c>
      <c r="O27" s="13">
        <f t="shared" si="7"/>
        <v>529778.83571165393</v>
      </c>
    </row>
    <row r="28" spans="1:15">
      <c r="A28" s="26">
        <v>52</v>
      </c>
      <c r="B28" s="27" t="s">
        <v>22</v>
      </c>
      <c r="C28" s="28">
        <v>532322743</v>
      </c>
      <c r="D28" s="35">
        <v>1.7999999999999999E-2</v>
      </c>
      <c r="E28" s="13">
        <f t="shared" si="3"/>
        <v>9581809.3739999998</v>
      </c>
      <c r="F28" s="13">
        <f t="shared" si="4"/>
        <v>1913.7057085326041</v>
      </c>
      <c r="G28" s="35">
        <v>5.069</v>
      </c>
      <c r="H28" s="13">
        <f t="shared" si="0"/>
        <v>2698343984.2670002</v>
      </c>
      <c r="I28" s="13">
        <f t="shared" si="5"/>
        <v>538920.79091954289</v>
      </c>
      <c r="J28" s="35">
        <v>5.1139999999999999</v>
      </c>
      <c r="K28" s="15">
        <f t="shared" si="1"/>
        <v>2722298507.7020001</v>
      </c>
      <c r="L28" s="13">
        <f t="shared" si="6"/>
        <v>543705.05519087438</v>
      </c>
      <c r="M28" s="35">
        <v>5.423</v>
      </c>
      <c r="N28" s="13">
        <f t="shared" si="2"/>
        <v>2886786235.289</v>
      </c>
      <c r="O28" s="13">
        <f t="shared" si="7"/>
        <v>576557.00318735081</v>
      </c>
    </row>
    <row r="29" spans="1:15">
      <c r="A29" s="26">
        <v>42</v>
      </c>
      <c r="B29" s="27" t="s">
        <v>23</v>
      </c>
      <c r="C29" s="28">
        <v>446827955</v>
      </c>
      <c r="D29" s="35">
        <v>1.7999999999999999E-2</v>
      </c>
      <c r="E29" s="13">
        <f t="shared" si="3"/>
        <v>8042903.1899999995</v>
      </c>
      <c r="F29" s="13">
        <f t="shared" si="4"/>
        <v>1606.3510707740882</v>
      </c>
      <c r="G29" s="35">
        <v>5.069</v>
      </c>
      <c r="H29" s="13">
        <f t="shared" si="0"/>
        <v>2264970903.895</v>
      </c>
      <c r="I29" s="13">
        <f t="shared" si="5"/>
        <v>452366.30987521401</v>
      </c>
      <c r="J29" s="35">
        <v>5.1139999999999999</v>
      </c>
      <c r="K29" s="15">
        <f t="shared" si="1"/>
        <v>2285078161.8699999</v>
      </c>
      <c r="L29" s="13">
        <f t="shared" si="6"/>
        <v>456382.18755214929</v>
      </c>
      <c r="M29" s="35">
        <v>5.423</v>
      </c>
      <c r="N29" s="13">
        <f t="shared" si="2"/>
        <v>2423147999.9650002</v>
      </c>
      <c r="O29" s="13">
        <f t="shared" si="7"/>
        <v>483957.88093377114</v>
      </c>
    </row>
    <row r="30" spans="1:15">
      <c r="A30" s="26">
        <v>34</v>
      </c>
      <c r="B30" s="27" t="s">
        <v>24</v>
      </c>
      <c r="C30" s="28">
        <v>325317977</v>
      </c>
      <c r="D30" s="35">
        <v>1.7999999999999999E-2</v>
      </c>
      <c r="E30" s="13">
        <f t="shared" si="3"/>
        <v>5855723.5859999992</v>
      </c>
      <c r="F30" s="13">
        <f t="shared" si="4"/>
        <v>1169.5214564093469</v>
      </c>
      <c r="G30" s="35">
        <v>5.069</v>
      </c>
      <c r="H30" s="13">
        <f t="shared" si="0"/>
        <v>1649036825.4129999</v>
      </c>
      <c r="I30" s="13">
        <f t="shared" si="5"/>
        <v>329350.23680772108</v>
      </c>
      <c r="J30" s="35">
        <v>5.1139999999999999</v>
      </c>
      <c r="K30" s="15">
        <f t="shared" si="1"/>
        <v>1663676134.378</v>
      </c>
      <c r="L30" s="13">
        <f t="shared" si="6"/>
        <v>332274.04044874449</v>
      </c>
      <c r="M30" s="35">
        <v>5.423</v>
      </c>
      <c r="N30" s="13">
        <f t="shared" si="2"/>
        <v>1764199389.2709999</v>
      </c>
      <c r="O30" s="13">
        <f t="shared" si="7"/>
        <v>352350.82545043825</v>
      </c>
    </row>
    <row r="31" spans="1:15">
      <c r="A31" s="26">
        <v>31</v>
      </c>
      <c r="B31" s="27" t="s">
        <v>25</v>
      </c>
      <c r="C31" s="28">
        <v>622495075</v>
      </c>
      <c r="D31" s="35">
        <v>1.7999999999999999E-2</v>
      </c>
      <c r="E31" s="13">
        <f t="shared" si="3"/>
        <v>11204911.35</v>
      </c>
      <c r="F31" s="13">
        <f t="shared" si="4"/>
        <v>2237.8761648380892</v>
      </c>
      <c r="G31" s="35">
        <v>4.0410000000000004</v>
      </c>
      <c r="H31" s="13">
        <f t="shared" si="0"/>
        <v>2515502598.0750003</v>
      </c>
      <c r="I31" s="13">
        <f t="shared" si="5"/>
        <v>502403.199006151</v>
      </c>
      <c r="J31" s="35">
        <v>4.0890000000000004</v>
      </c>
      <c r="K31" s="15">
        <f t="shared" si="1"/>
        <v>2545382361.6750002</v>
      </c>
      <c r="L31" s="13">
        <f t="shared" si="6"/>
        <v>508370.86877905263</v>
      </c>
      <c r="M31" s="35">
        <v>3.95</v>
      </c>
      <c r="N31" s="13">
        <f t="shared" si="2"/>
        <v>2458855546.25</v>
      </c>
      <c r="O31" s="13">
        <f t="shared" si="7"/>
        <v>491089.49172835849</v>
      </c>
    </row>
    <row r="32" spans="1:15">
      <c r="A32" s="26">
        <v>37</v>
      </c>
      <c r="B32" s="27" t="s">
        <v>26</v>
      </c>
      <c r="C32" s="28">
        <v>782956393</v>
      </c>
      <c r="D32" s="35">
        <v>1.7999999999999999E-2</v>
      </c>
      <c r="E32" s="13">
        <f t="shared" si="3"/>
        <v>14093215.073999999</v>
      </c>
      <c r="F32" s="13">
        <f t="shared" si="4"/>
        <v>2814.7362451057202</v>
      </c>
      <c r="G32" s="35">
        <v>4.0410000000000004</v>
      </c>
      <c r="H32" s="13">
        <f t="shared" si="0"/>
        <v>3163926784.1130004</v>
      </c>
      <c r="I32" s="13">
        <f t="shared" si="5"/>
        <v>631908.2870262342</v>
      </c>
      <c r="J32" s="35">
        <v>4.0890000000000004</v>
      </c>
      <c r="K32" s="15">
        <f t="shared" si="1"/>
        <v>3201508690.9770002</v>
      </c>
      <c r="L32" s="13">
        <f t="shared" si="6"/>
        <v>639414.25034651614</v>
      </c>
      <c r="M32" s="35">
        <v>3.95</v>
      </c>
      <c r="N32" s="13">
        <f t="shared" si="2"/>
        <v>3092677752.3499999</v>
      </c>
      <c r="O32" s="13">
        <f t="shared" si="7"/>
        <v>617678.23156486638</v>
      </c>
    </row>
    <row r="33" spans="1:16">
      <c r="A33" s="26">
        <v>37</v>
      </c>
      <c r="B33" s="27" t="s">
        <v>27</v>
      </c>
      <c r="C33" s="28">
        <v>743148601</v>
      </c>
      <c r="D33" s="35">
        <v>1.7999999999999999E-2</v>
      </c>
      <c r="E33" s="13">
        <f t="shared" si="3"/>
        <v>13376674.817999998</v>
      </c>
      <c r="F33" s="13">
        <f t="shared" si="4"/>
        <v>2671.6268254984525</v>
      </c>
      <c r="G33" s="35">
        <v>4.0410000000000004</v>
      </c>
      <c r="H33" s="13">
        <f t="shared" si="0"/>
        <v>3003063496.6410003</v>
      </c>
      <c r="I33" s="13">
        <f t="shared" si="5"/>
        <v>599780.22232440277</v>
      </c>
      <c r="J33" s="35">
        <v>4.0890000000000004</v>
      </c>
      <c r="K33" s="15">
        <f t="shared" si="1"/>
        <v>3038734629.4890003</v>
      </c>
      <c r="L33" s="13">
        <f t="shared" si="6"/>
        <v>606904.560525732</v>
      </c>
      <c r="M33" s="35">
        <v>3.95</v>
      </c>
      <c r="N33" s="13">
        <f t="shared" si="2"/>
        <v>2935436973.9500003</v>
      </c>
      <c r="O33" s="13">
        <f t="shared" si="7"/>
        <v>586273.66448438284</v>
      </c>
    </row>
    <row r="34" spans="1:16">
      <c r="A34" s="26">
        <v>50</v>
      </c>
      <c r="B34" s="27" t="s">
        <v>28</v>
      </c>
      <c r="C34" s="28">
        <v>1006601404</v>
      </c>
      <c r="D34" s="35">
        <v>1.7999999999999999E-2</v>
      </c>
      <c r="E34" s="13">
        <f t="shared" si="3"/>
        <v>18118825.272</v>
      </c>
      <c r="F34" s="13">
        <f t="shared" si="4"/>
        <v>3618.7423482895119</v>
      </c>
      <c r="G34" s="35">
        <v>4.0410000000000004</v>
      </c>
      <c r="H34" s="13">
        <f t="shared" si="0"/>
        <v>4067676273.5640006</v>
      </c>
      <c r="I34" s="13">
        <f t="shared" si="5"/>
        <v>812407.65719099552</v>
      </c>
      <c r="J34" s="35">
        <v>4.0890000000000004</v>
      </c>
      <c r="K34" s="15">
        <f t="shared" si="1"/>
        <v>4115993140.9560003</v>
      </c>
      <c r="L34" s="13">
        <f t="shared" si="6"/>
        <v>822057.63678643422</v>
      </c>
      <c r="M34" s="35">
        <v>3.95</v>
      </c>
      <c r="N34" s="13">
        <f t="shared" si="2"/>
        <v>3976075545.8000002</v>
      </c>
      <c r="O34" s="13">
        <f t="shared" si="7"/>
        <v>794112.9042079763</v>
      </c>
    </row>
    <row r="35" spans="1:16">
      <c r="A35" s="26">
        <v>30</v>
      </c>
      <c r="B35" s="27" t="s">
        <v>29</v>
      </c>
      <c r="C35" s="28">
        <v>636827107</v>
      </c>
      <c r="D35" s="35">
        <v>1.7999999999999999E-2</v>
      </c>
      <c r="E35" s="13">
        <f t="shared" si="3"/>
        <v>11462887.925999999</v>
      </c>
      <c r="F35" s="13">
        <f t="shared" si="4"/>
        <v>2289.3999665428601</v>
      </c>
      <c r="G35" s="35">
        <v>4.0410000000000004</v>
      </c>
      <c r="H35" s="13">
        <f t="shared" si="0"/>
        <v>2573418339.3870001</v>
      </c>
      <c r="I35" s="13">
        <f t="shared" si="5"/>
        <v>513970.29248887225</v>
      </c>
      <c r="J35" s="35">
        <v>4.0890000000000004</v>
      </c>
      <c r="K35" s="15">
        <f t="shared" si="1"/>
        <v>2603986040.5230002</v>
      </c>
      <c r="L35" s="13">
        <f t="shared" si="6"/>
        <v>520075.35906631983</v>
      </c>
      <c r="M35" s="35">
        <v>3.95</v>
      </c>
      <c r="N35" s="13">
        <f t="shared" si="2"/>
        <v>2515467072.6500001</v>
      </c>
      <c r="O35" s="13">
        <f t="shared" si="7"/>
        <v>502396.10376912769</v>
      </c>
    </row>
    <row r="36" spans="1:16">
      <c r="A36" s="26">
        <v>37</v>
      </c>
      <c r="B36" s="27" t="s">
        <v>30</v>
      </c>
      <c r="C36" s="28">
        <v>1544434865</v>
      </c>
      <c r="D36" s="35">
        <v>1.7999999999999999E-2</v>
      </c>
      <c r="E36" s="13">
        <f t="shared" si="3"/>
        <v>27799827.569999997</v>
      </c>
      <c r="F36" s="13">
        <f t="shared" si="4"/>
        <v>5552.2591444252494</v>
      </c>
      <c r="G36" s="35">
        <v>2.1869999999999998</v>
      </c>
      <c r="H36" s="13">
        <f t="shared" si="0"/>
        <v>3377679049.7549996</v>
      </c>
      <c r="I36" s="13">
        <f t="shared" si="5"/>
        <v>674599.4860476678</v>
      </c>
      <c r="J36" s="35">
        <v>2.2189999999999999</v>
      </c>
      <c r="K36" s="15">
        <f t="shared" si="1"/>
        <v>3427100965.4349999</v>
      </c>
      <c r="L36" s="13">
        <f t="shared" si="6"/>
        <v>684470.16897109058</v>
      </c>
      <c r="M36" s="35">
        <v>1.853</v>
      </c>
      <c r="N36" s="13">
        <f t="shared" si="2"/>
        <v>2861837804.8449998</v>
      </c>
      <c r="O36" s="13">
        <f t="shared" si="7"/>
        <v>571574.23303444369</v>
      </c>
    </row>
    <row r="37" spans="1:16">
      <c r="A37" s="26">
        <v>38</v>
      </c>
      <c r="B37" s="27" t="s">
        <v>31</v>
      </c>
      <c r="C37" s="28">
        <v>1606162302</v>
      </c>
      <c r="D37" s="35">
        <v>1.7999999999999999E-2</v>
      </c>
      <c r="E37" s="13">
        <f t="shared" si="3"/>
        <v>28910921.435999997</v>
      </c>
      <c r="F37" s="13">
        <f t="shared" si="4"/>
        <v>5774.169912119025</v>
      </c>
      <c r="G37" s="35">
        <v>2.1869999999999998</v>
      </c>
      <c r="H37" s="13">
        <f t="shared" si="0"/>
        <v>3512676954.4739995</v>
      </c>
      <c r="I37" s="13">
        <f t="shared" si="5"/>
        <v>701561.64432246157</v>
      </c>
      <c r="J37" s="35">
        <v>2.2189999999999999</v>
      </c>
      <c r="K37" s="15">
        <f t="shared" si="1"/>
        <v>3564074148.138</v>
      </c>
      <c r="L37" s="13">
        <f t="shared" si="6"/>
        <v>711826.83527733991</v>
      </c>
      <c r="M37" s="35">
        <v>1.853</v>
      </c>
      <c r="N37" s="13">
        <f t="shared" si="2"/>
        <v>2976218745.6059999</v>
      </c>
      <c r="O37" s="13">
        <f t="shared" si="7"/>
        <v>594418.71373091976</v>
      </c>
    </row>
    <row r="38" spans="1:16">
      <c r="A38" s="26">
        <v>46</v>
      </c>
      <c r="B38" s="27" t="s">
        <v>32</v>
      </c>
      <c r="C38" s="28">
        <v>1961911870</v>
      </c>
      <c r="D38" s="35">
        <v>1.7999999999999999E-2</v>
      </c>
      <c r="E38" s="13">
        <f t="shared" si="3"/>
        <v>35314413.659999996</v>
      </c>
      <c r="F38" s="13">
        <f t="shared" si="4"/>
        <v>7053.0932495906472</v>
      </c>
      <c r="G38" s="35">
        <v>2.1869999999999998</v>
      </c>
      <c r="H38" s="13">
        <f t="shared" si="0"/>
        <v>4290701259.6899996</v>
      </c>
      <c r="I38" s="13">
        <f t="shared" si="5"/>
        <v>856950.82982526359</v>
      </c>
      <c r="J38" s="35">
        <v>2.2189999999999999</v>
      </c>
      <c r="K38" s="15">
        <f t="shared" si="1"/>
        <v>4353482439.5299997</v>
      </c>
      <c r="L38" s="13">
        <f t="shared" si="6"/>
        <v>869489.66226898029</v>
      </c>
      <c r="M38" s="35">
        <v>1.853</v>
      </c>
      <c r="N38" s="13">
        <f t="shared" si="2"/>
        <v>3635422695.1100001</v>
      </c>
      <c r="O38" s="13">
        <f t="shared" si="7"/>
        <v>726076.76619397057</v>
      </c>
    </row>
    <row r="39" spans="1:16">
      <c r="A39" s="26">
        <v>53</v>
      </c>
      <c r="B39" s="27" t="s">
        <v>33</v>
      </c>
      <c r="C39" s="28">
        <v>2296523870</v>
      </c>
      <c r="D39" s="35">
        <v>1.7999999999999999E-2</v>
      </c>
      <c r="E39" s="13">
        <f t="shared" si="3"/>
        <v>41337429.659999996</v>
      </c>
      <c r="F39" s="13">
        <f t="shared" si="4"/>
        <v>8256.0268137940311</v>
      </c>
      <c r="G39" s="35">
        <v>2.1869999999999998</v>
      </c>
      <c r="H39" s="13">
        <f t="shared" si="0"/>
        <v>5022497703.6899996</v>
      </c>
      <c r="I39" s="13">
        <f t="shared" si="5"/>
        <v>1003107.2578759746</v>
      </c>
      <c r="J39" s="35">
        <v>2.2189999999999999</v>
      </c>
      <c r="K39" s="15">
        <f t="shared" si="1"/>
        <v>5095986467.5299997</v>
      </c>
      <c r="L39" s="13">
        <f t="shared" si="6"/>
        <v>1017784.6388782752</v>
      </c>
      <c r="M39" s="35">
        <v>1.853</v>
      </c>
      <c r="N39" s="13">
        <f t="shared" si="2"/>
        <v>4255458731.1100001</v>
      </c>
      <c r="O39" s="13">
        <f t="shared" si="7"/>
        <v>849912.09366446338</v>
      </c>
    </row>
    <row r="40" spans="1:16">
      <c r="A40" s="26">
        <v>35</v>
      </c>
      <c r="B40" s="27" t="s">
        <v>34</v>
      </c>
      <c r="C40" s="28">
        <v>1465521116</v>
      </c>
      <c r="D40" s="35">
        <v>1.7999999999999999E-2</v>
      </c>
      <c r="E40" s="13">
        <f t="shared" si="3"/>
        <v>26379380.088</v>
      </c>
      <c r="F40" s="13">
        <f t="shared" si="4"/>
        <v>5268.5634092178416</v>
      </c>
      <c r="G40" s="35">
        <v>2.1869999999999998</v>
      </c>
      <c r="H40" s="13">
        <f t="shared" si="0"/>
        <v>3205094680.6919999</v>
      </c>
      <c r="I40" s="13">
        <f t="shared" si="5"/>
        <v>640130.45421996783</v>
      </c>
      <c r="J40" s="35">
        <v>2.2189999999999999</v>
      </c>
      <c r="K40" s="15">
        <f t="shared" si="1"/>
        <v>3251991356.4039998</v>
      </c>
      <c r="L40" s="13">
        <f t="shared" si="6"/>
        <v>649496.78916968836</v>
      </c>
      <c r="M40" s="35">
        <v>1.853</v>
      </c>
      <c r="N40" s="13">
        <f t="shared" si="2"/>
        <v>2715610627.948</v>
      </c>
      <c r="O40" s="13">
        <f t="shared" si="7"/>
        <v>542369.33318225888</v>
      </c>
    </row>
    <row r="41" spans="1:16">
      <c r="A41" s="26">
        <v>3</v>
      </c>
      <c r="B41" s="27" t="s">
        <v>35</v>
      </c>
      <c r="C41" s="28">
        <v>55000000</v>
      </c>
      <c r="D41" s="35">
        <v>1.7999999999999999E-2</v>
      </c>
      <c r="E41" s="13">
        <f t="shared" si="3"/>
        <v>989999.99999999988</v>
      </c>
      <c r="F41" s="13">
        <f t="shared" si="4"/>
        <v>197.72556283452505</v>
      </c>
      <c r="G41" s="35">
        <v>1.7999999999999999E-2</v>
      </c>
      <c r="H41" s="13">
        <f t="shared" si="0"/>
        <v>989999.99999999988</v>
      </c>
      <c r="I41" s="13">
        <f t="shared" si="5"/>
        <v>197.72556283452505</v>
      </c>
      <c r="J41" s="35">
        <v>1.7999999999999999E-2</v>
      </c>
      <c r="K41" s="15">
        <f t="shared" si="1"/>
        <v>989999.99999999988</v>
      </c>
      <c r="L41" s="13">
        <f t="shared" si="6"/>
        <v>197.72556283452505</v>
      </c>
      <c r="M41" s="35">
        <v>1.7999999999999999E-2</v>
      </c>
      <c r="N41" s="13">
        <f t="shared" si="2"/>
        <v>989999.99999999988</v>
      </c>
      <c r="O41" s="13">
        <f t="shared" si="7"/>
        <v>197.72556283452505</v>
      </c>
    </row>
    <row r="42" spans="1:16">
      <c r="A42" s="22">
        <v>1133</v>
      </c>
      <c r="B42" s="25" t="s">
        <v>36</v>
      </c>
      <c r="C42" s="24">
        <f>SUM(C11:C41)</f>
        <v>15247719326</v>
      </c>
      <c r="E42" s="13">
        <f>SUM(E11:E41)</f>
        <v>274458947.86799997</v>
      </c>
      <c r="F42" s="13">
        <f>SUM(F11:F41)</f>
        <v>54815.707012294821</v>
      </c>
      <c r="H42" s="13">
        <f>SUM(H11:H41)</f>
        <v>47682925291.294006</v>
      </c>
      <c r="I42" s="13">
        <f>SUM(I11:I41)</f>
        <v>9523366.9099168852</v>
      </c>
      <c r="K42" s="15">
        <f>SUM(K11:K41)</f>
        <v>48255748461.510002</v>
      </c>
      <c r="L42" s="15">
        <f>SUM(L11:L41)</f>
        <v>9637772.752074074</v>
      </c>
      <c r="N42" s="16">
        <f>SUM(N11:N41)</f>
        <v>45344348764.936005</v>
      </c>
      <c r="O42" s="16">
        <f>SUM(O11:O41)</f>
        <v>9056299.879709065</v>
      </c>
      <c r="P42" s="16">
        <f>SUM(N42+K42+H42+E42)</f>
        <v>141557481465.60803</v>
      </c>
    </row>
    <row r="43" spans="1:16">
      <c r="I43" s="37">
        <f>SUM(I42/F42)</f>
        <v>173.73427123325899</v>
      </c>
      <c r="J43" s="38" t="s">
        <v>51</v>
      </c>
      <c r="K43" s="38"/>
      <c r="L43" s="39">
        <f>SUM(L42/F42)</f>
        <v>175.82137086934557</v>
      </c>
      <c r="M43" s="38" t="s">
        <v>52</v>
      </c>
      <c r="N43" s="38"/>
      <c r="O43" s="39">
        <f>SUM(O42/F42)</f>
        <v>165.21359247775084</v>
      </c>
      <c r="P43" s="38" t="s">
        <v>51</v>
      </c>
    </row>
    <row r="44" spans="1:16">
      <c r="B44" s="31"/>
      <c r="C44" t="s">
        <v>59</v>
      </c>
    </row>
    <row r="45" spans="1:16">
      <c r="B45" s="35"/>
      <c r="C45" t="s">
        <v>60</v>
      </c>
    </row>
  </sheetData>
  <pageMargins left="0.7" right="0.7" top="0.75" bottom="0.75" header="0.3" footer="0.3"/>
  <pageSetup paperSize="9" scale="6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Hinsley</dc:creator>
  <cp:lastModifiedBy>Angela Love</cp:lastModifiedBy>
  <dcterms:created xsi:type="dcterms:W3CDTF">2017-09-26T11:48:16Z</dcterms:created>
  <dcterms:modified xsi:type="dcterms:W3CDTF">2017-11-03T11:31:29Z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1284958514</vt:i4>
  </property>
  <property fmtid="{D5CDD505-2E9C-101B-9397-08002B2CF9AE}" pid="3" name="_NewReviewCycle">
    <vt:lpwstr/>
  </property>
  <property fmtid="{D5CDD505-2E9C-101B-9397-08002B2CF9AE}" pid="4" name="_EmailSubject">
    <vt:lpwstr>MOD625 - UIG analysis</vt:lpwstr>
  </property>
  <property fmtid="{D5CDD505-2E9C-101B-9397-08002B2CF9AE}" pid="5" name="_AuthorEmail">
    <vt:lpwstr>Angela.Love@ScottishPower.com</vt:lpwstr>
  </property>
  <property fmtid="{D5CDD505-2E9C-101B-9397-08002B2CF9AE}" pid="6" name="_AuthorEmailDisplayName">
    <vt:lpwstr>Love, Angela</vt:lpwstr>
  </property>
  <property fmtid="{D5CDD505-2E9C-101B-9397-08002B2CF9AE}" pid="7" name="_PreviousAdHocReviewCycleID">
    <vt:i4>1601403136</vt:i4>
  </property>
</Properties>
</file>