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209"/>
  <workbookPr/>
  <mc:AlternateContent xmlns:mc="http://schemas.openxmlformats.org/markup-compatibility/2006">
    <mc:Choice Requires="x15">
      <x15ac:absPath xmlns:x15ac="http://schemas.microsoft.com/office/spreadsheetml/2010/11/ac" url="/Users/helenbennett/Dropbox/JO Shared Area/unc dsc (cdsp)/Change Management Committee/k 13 September 2017/material for meeting/"/>
    </mc:Choice>
  </mc:AlternateContent>
  <bookViews>
    <workbookView xWindow="480" yWindow="440" windowWidth="18200" windowHeight="11760"/>
  </bookViews>
  <sheets>
    <sheet name="CMC_Summary" sheetId="1" r:id="rId1"/>
    <sheet name="CMC_Current" sheetId="4" r:id="rId2"/>
  </sheets>
  <externalReferences>
    <externalReference r:id="rId3"/>
    <externalReference r:id="rId4"/>
    <externalReference r:id="rId5"/>
    <externalReference r:id="rId6"/>
    <externalReference r:id="rId7"/>
  </externalReferences>
  <definedNames>
    <definedName name="_xlnm._FilterDatabase" localSheetId="1" hidden="1">CMC_Current!$A$3:$Y$27</definedName>
    <definedName name="BudgetMap" localSheetId="1">'[1]Budget Areas Map'!$B$3:$I$33</definedName>
    <definedName name="BudgetMap">'[2]Budget Areas Map'!$B$3:$I$30</definedName>
    <definedName name="CODB_Tbl" localSheetId="1">[1]CODBData!$A$3:$AP$1502</definedName>
    <definedName name="CODB_Tbl">[2]CODBData!$A$3:$AP$1502</definedName>
    <definedName name="CODBStatusMap" localSheetId="1">[1]Lookup!$S$2:$Z$30</definedName>
    <definedName name="CODBStatusMap">[2]Lookup!$S$2:$Z$30</definedName>
    <definedName name="comments">#REF!</definedName>
    <definedName name="FYStart" localSheetId="1">'[1]Current Month Forecast'!$CY$3</definedName>
    <definedName name="FYStart">'[2]Current Month Forecast'!$CY$3</definedName>
    <definedName name="MSRAG">'[3]Milestone Graph Data'!$J$23:$K$25</definedName>
    <definedName name="OldVals" localSheetId="1">[1]CMC_History!$A$3:$Z$486</definedName>
    <definedName name="OldVals">[2]CMC_History!$A$3:$Z$486</definedName>
    <definedName name="TEMPSETFLAGS">#REF!</definedName>
    <definedName name="TotCost">[4]Coster!$C$1</definedName>
    <definedName name="Type">[5]Lookups!$A$12:$A$14</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D27" i="4" l="1"/>
  <c r="AO27" i="4"/>
  <c r="AN27" i="4"/>
  <c r="AM27" i="4"/>
  <c r="BD26" i="4"/>
  <c r="AO26" i="4"/>
  <c r="AN26" i="4"/>
  <c r="AM26" i="4"/>
  <c r="AY26" i="4"/>
  <c r="BD25" i="4"/>
  <c r="AO25" i="4"/>
  <c r="AN25" i="4"/>
  <c r="AM25" i="4"/>
  <c r="AX25" i="4"/>
  <c r="BD24" i="4"/>
  <c r="AO24" i="4"/>
  <c r="AN24" i="4"/>
  <c r="AM24" i="4"/>
  <c r="AY24" i="4"/>
  <c r="BD23" i="4"/>
  <c r="AO23" i="4"/>
  <c r="AN23" i="4"/>
  <c r="AM23" i="4"/>
  <c r="BD22" i="4"/>
  <c r="AO22" i="4"/>
  <c r="AN22" i="4"/>
  <c r="AM22" i="4"/>
  <c r="AY22" i="4"/>
  <c r="BD21" i="4"/>
  <c r="AO21" i="4"/>
  <c r="AN21" i="4"/>
  <c r="AM21" i="4"/>
  <c r="AX21" i="4"/>
  <c r="BD20" i="4"/>
  <c r="AO20" i="4"/>
  <c r="AN20" i="4"/>
  <c r="AM20" i="4"/>
  <c r="AY20" i="4"/>
  <c r="BD19" i="4"/>
  <c r="AO19" i="4"/>
  <c r="AN19" i="4"/>
  <c r="AM19" i="4"/>
  <c r="AT19" i="4"/>
  <c r="BD18" i="4"/>
  <c r="AO18" i="4"/>
  <c r="AN18" i="4"/>
  <c r="AM18" i="4"/>
  <c r="AY18" i="4"/>
  <c r="BD17" i="4"/>
  <c r="AM17" i="4"/>
  <c r="AU17" i="4"/>
  <c r="AO17" i="4"/>
  <c r="AN17" i="4"/>
  <c r="AV17" i="4"/>
  <c r="BD16" i="4"/>
  <c r="AO16" i="4"/>
  <c r="AN16" i="4"/>
  <c r="AM16" i="4"/>
  <c r="AY16" i="4"/>
  <c r="BD15" i="4"/>
  <c r="AO15" i="4"/>
  <c r="AN15" i="4"/>
  <c r="AM15" i="4"/>
  <c r="AU15" i="4"/>
  <c r="BD14" i="4"/>
  <c r="AO14" i="4"/>
  <c r="AN14" i="4"/>
  <c r="AM14" i="4"/>
  <c r="BD13" i="4"/>
  <c r="AO13" i="4"/>
  <c r="AN13" i="4"/>
  <c r="AM13" i="4"/>
  <c r="AU13" i="4"/>
  <c r="BD12" i="4"/>
  <c r="AO12" i="4"/>
  <c r="AN12" i="4"/>
  <c r="AM12" i="4"/>
  <c r="AY12" i="4"/>
  <c r="BD11" i="4"/>
  <c r="AO11" i="4"/>
  <c r="AN11" i="4"/>
  <c r="AM11" i="4"/>
  <c r="AY11" i="4"/>
  <c r="BD10" i="4"/>
  <c r="AM10" i="4"/>
  <c r="AP10" i="4"/>
  <c r="AO10" i="4"/>
  <c r="AN10" i="4"/>
  <c r="AY10" i="4"/>
  <c r="BD9" i="4"/>
  <c r="AO9" i="4"/>
  <c r="AN9" i="4"/>
  <c r="AM9" i="4"/>
  <c r="AY9" i="4"/>
  <c r="BD8" i="4"/>
  <c r="AO8" i="4"/>
  <c r="AN8" i="4"/>
  <c r="AM8" i="4"/>
  <c r="AY8" i="4"/>
  <c r="BD7" i="4"/>
  <c r="AO7" i="4"/>
  <c r="AN7" i="4"/>
  <c r="AM7" i="4"/>
  <c r="AX7" i="4"/>
  <c r="BD6" i="4"/>
  <c r="AO6" i="4"/>
  <c r="AN6" i="4"/>
  <c r="AM6" i="4"/>
  <c r="AU6" i="4"/>
  <c r="BD5" i="4"/>
  <c r="AO5" i="4"/>
  <c r="AN5" i="4"/>
  <c r="AM5" i="4"/>
  <c r="AS5" i="4"/>
  <c r="BD4" i="4"/>
  <c r="AO4" i="4"/>
  <c r="AN4" i="4"/>
  <c r="AM4" i="4"/>
  <c r="AQ4" i="4"/>
  <c r="AR21" i="4"/>
  <c r="AS4" i="4"/>
  <c r="AU10" i="4"/>
  <c r="AW21" i="4"/>
  <c r="AP11" i="4"/>
  <c r="AV24" i="4"/>
  <c r="AU19" i="4"/>
  <c r="AT6" i="4"/>
  <c r="AX10" i="4"/>
  <c r="AP16" i="4"/>
  <c r="AP18" i="4"/>
  <c r="AX19" i="4"/>
  <c r="AP24" i="4"/>
  <c r="AX18" i="4"/>
  <c r="AQ5" i="4"/>
  <c r="AT10" i="4"/>
  <c r="AP12" i="4"/>
  <c r="AV16" i="4"/>
  <c r="AW16" i="4"/>
  <c r="BA16" i="4"/>
  <c r="AP19" i="4"/>
  <c r="AV21" i="4"/>
  <c r="BA21" i="4"/>
  <c r="AV26" i="4"/>
  <c r="AT16" i="4"/>
  <c r="AY5" i="4"/>
  <c r="AV12" i="4"/>
  <c r="AY15" i="4"/>
  <c r="AY6" i="4"/>
  <c r="AT8" i="4"/>
  <c r="AU11" i="4"/>
  <c r="AS12" i="4"/>
  <c r="AX12" i="4"/>
  <c r="AY13" i="4"/>
  <c r="AR16" i="4"/>
  <c r="AR18" i="4"/>
  <c r="AS19" i="4"/>
  <c r="AY19" i="4"/>
  <c r="AT20" i="4"/>
  <c r="AS24" i="4"/>
  <c r="AX24" i="4"/>
  <c r="AW25" i="4"/>
  <c r="AR8" i="4"/>
  <c r="AS13" i="4"/>
  <c r="AS25" i="4"/>
  <c r="AU5" i="4"/>
  <c r="AX4" i="4"/>
  <c r="AV5" i="4"/>
  <c r="AP8" i="4"/>
  <c r="AV8" i="4"/>
  <c r="AR10" i="4"/>
  <c r="AX11" i="4"/>
  <c r="AT12" i="4"/>
  <c r="AQ13" i="4"/>
  <c r="AT15" i="4"/>
  <c r="AS16" i="4"/>
  <c r="AX16" i="4"/>
  <c r="AU18" i="4"/>
  <c r="AP20" i="4"/>
  <c r="AV20" i="4"/>
  <c r="AS21" i="4"/>
  <c r="AV22" i="4"/>
  <c r="AT24" i="4"/>
  <c r="AR25" i="4"/>
  <c r="AW8" i="4"/>
  <c r="AR20" i="4"/>
  <c r="AW20" i="4"/>
  <c r="AS8" i="4"/>
  <c r="AX8" i="4"/>
  <c r="AS11" i="4"/>
  <c r="AR12" i="4"/>
  <c r="AW12" i="4"/>
  <c r="AV13" i="4"/>
  <c r="AS20" i="4"/>
  <c r="AX20" i="4"/>
  <c r="AR24" i="4"/>
  <c r="AW24" i="4"/>
  <c r="AV25" i="4"/>
  <c r="BA25" i="4"/>
  <c r="AW7" i="4"/>
  <c r="AW14" i="4"/>
  <c r="AS14" i="4"/>
  <c r="AV23" i="4"/>
  <c r="AR23" i="4"/>
  <c r="AW23" i="4"/>
  <c r="AS23" i="4"/>
  <c r="AQ23" i="4"/>
  <c r="AY23" i="4"/>
  <c r="AV27" i="4"/>
  <c r="AR27" i="4"/>
  <c r="AW27" i="4"/>
  <c r="AS27" i="4"/>
  <c r="AQ27" i="4"/>
  <c r="AY27" i="4"/>
  <c r="AQ14" i="4"/>
  <c r="AV14" i="4"/>
  <c r="AP4" i="4"/>
  <c r="AT4" i="4"/>
  <c r="AX5" i="4"/>
  <c r="AT5" i="4"/>
  <c r="AP5" i="4"/>
  <c r="AR5" i="4"/>
  <c r="AW5" i="4"/>
  <c r="AP6" i="4"/>
  <c r="AS7" i="4"/>
  <c r="AS9" i="4"/>
  <c r="AW10" i="4"/>
  <c r="AS10" i="4"/>
  <c r="AQ10" i="4"/>
  <c r="AV10" i="4"/>
  <c r="AT11" i="4"/>
  <c r="AR14" i="4"/>
  <c r="AX14" i="4"/>
  <c r="AP15" i="4"/>
  <c r="AQ17" i="4"/>
  <c r="AT18" i="4"/>
  <c r="AV19" i="4"/>
  <c r="AR19" i="4"/>
  <c r="AQ19" i="4"/>
  <c r="AW19" i="4"/>
  <c r="AQ22" i="4"/>
  <c r="AT23" i="4"/>
  <c r="AQ26" i="4"/>
  <c r="AT27" i="4"/>
  <c r="AX9" i="4"/>
  <c r="AT9" i="4"/>
  <c r="AP9" i="4"/>
  <c r="AW9" i="4"/>
  <c r="AW6" i="4"/>
  <c r="AS6" i="4"/>
  <c r="AV6" i="4"/>
  <c r="AU9" i="4"/>
  <c r="AT14" i="4"/>
  <c r="AY14" i="4"/>
  <c r="AV15" i="4"/>
  <c r="AR15" i="4"/>
  <c r="AQ15" i="4"/>
  <c r="AW15" i="4"/>
  <c r="AX17" i="4"/>
  <c r="AT17" i="4"/>
  <c r="AP17" i="4"/>
  <c r="AR17" i="4"/>
  <c r="AW17" i="4"/>
  <c r="BA17" i="4"/>
  <c r="AW22" i="4"/>
  <c r="AS22" i="4"/>
  <c r="AX22" i="4"/>
  <c r="AT22" i="4"/>
  <c r="AP22" i="4"/>
  <c r="AR22" i="4"/>
  <c r="AU23" i="4"/>
  <c r="AW26" i="4"/>
  <c r="BA26" i="4"/>
  <c r="AS26" i="4"/>
  <c r="AX26" i="4"/>
  <c r="AT26" i="4"/>
  <c r="AP26" i="4"/>
  <c r="AR26" i="4"/>
  <c r="AU27" i="4"/>
  <c r="AV7" i="4"/>
  <c r="AR7" i="4"/>
  <c r="AQ7" i="4"/>
  <c r="AR9" i="4"/>
  <c r="AY4" i="4"/>
  <c r="AU4" i="4"/>
  <c r="AV4" i="4"/>
  <c r="AQ6" i="4"/>
  <c r="AT7" i="4"/>
  <c r="AY7" i="4"/>
  <c r="AR4" i="4"/>
  <c r="AW4" i="4"/>
  <c r="AR6" i="4"/>
  <c r="AX6" i="4"/>
  <c r="AP7" i="4"/>
  <c r="AU7" i="4"/>
  <c r="AQ9" i="4"/>
  <c r="AV9" i="4"/>
  <c r="AV11" i="4"/>
  <c r="AR11" i="4"/>
  <c r="AQ11" i="4"/>
  <c r="AW11" i="4"/>
  <c r="AX13" i="4"/>
  <c r="AT13" i="4"/>
  <c r="AP13" i="4"/>
  <c r="AR13" i="4"/>
  <c r="AW13" i="4"/>
  <c r="AP14" i="4"/>
  <c r="AU14" i="4"/>
  <c r="AS15" i="4"/>
  <c r="AX15" i="4"/>
  <c r="AS17" i="4"/>
  <c r="AY17" i="4"/>
  <c r="AW18" i="4"/>
  <c r="AS18" i="4"/>
  <c r="AQ18" i="4"/>
  <c r="AV18" i="4"/>
  <c r="AU22" i="4"/>
  <c r="AP23" i="4"/>
  <c r="AX23" i="4"/>
  <c r="AU26" i="4"/>
  <c r="AP27" i="4"/>
  <c r="AX27" i="4"/>
  <c r="AQ21" i="4"/>
  <c r="AU21" i="4"/>
  <c r="AY21" i="4"/>
  <c r="AQ25" i="4"/>
  <c r="AU25" i="4"/>
  <c r="AY25" i="4"/>
  <c r="AQ8" i="4"/>
  <c r="AU8" i="4"/>
  <c r="AQ12" i="4"/>
  <c r="AU12" i="4"/>
  <c r="AQ16" i="4"/>
  <c r="AU16" i="4"/>
  <c r="AQ20" i="4"/>
  <c r="AU20" i="4"/>
  <c r="AP21" i="4"/>
  <c r="AT21" i="4"/>
  <c r="AQ24" i="4"/>
  <c r="AU24" i="4"/>
  <c r="AP25" i="4"/>
  <c r="AT25" i="4"/>
  <c r="BA12" i="4"/>
  <c r="BA22" i="4"/>
  <c r="BA10" i="4"/>
  <c r="BA24" i="4"/>
  <c r="BB24" i="4"/>
  <c r="BA27" i="4"/>
  <c r="BB27" i="4"/>
  <c r="BA18" i="4"/>
  <c r="AZ25" i="4"/>
  <c r="AZ21" i="4"/>
  <c r="BB16" i="4"/>
  <c r="BA13" i="4"/>
  <c r="AZ13" i="4"/>
  <c r="BA4" i="4"/>
  <c r="BB4" i="4"/>
  <c r="AZ22" i="4"/>
  <c r="BA19" i="4"/>
  <c r="AZ19" i="4"/>
  <c r="BA9" i="4"/>
  <c r="AZ9" i="4"/>
  <c r="AZ26" i="4"/>
  <c r="AZ17" i="4"/>
  <c r="BA5" i="4"/>
  <c r="AZ5" i="4"/>
  <c r="BA23" i="4"/>
  <c r="AZ23" i="4"/>
  <c r="BA20" i="4"/>
  <c r="BB20" i="4"/>
  <c r="BB12" i="4"/>
  <c r="AZ18" i="4"/>
  <c r="BA7" i="4"/>
  <c r="BB7" i="4"/>
  <c r="AZ10" i="4"/>
  <c r="BA8" i="4"/>
  <c r="BB8" i="4"/>
  <c r="BB13" i="4"/>
  <c r="AZ7" i="4"/>
  <c r="BB26" i="4"/>
  <c r="AZ20" i="4"/>
  <c r="BB17" i="4"/>
  <c r="BA15" i="4"/>
  <c r="AZ15" i="4"/>
  <c r="BA6" i="4"/>
  <c r="AZ6" i="4"/>
  <c r="BB10" i="4"/>
  <c r="BA14" i="4"/>
  <c r="AZ14" i="4"/>
  <c r="AZ12" i="4"/>
  <c r="BB18" i="4"/>
  <c r="BA11" i="4"/>
  <c r="AZ11" i="4"/>
  <c r="AZ4" i="4"/>
  <c r="BB25" i="4"/>
  <c r="BB21" i="4"/>
  <c r="BB22" i="4"/>
  <c r="BB9" i="4"/>
  <c r="AZ16" i="4"/>
  <c r="BB14" i="4"/>
  <c r="BB6" i="4"/>
  <c r="AZ27" i="4"/>
  <c r="BB5" i="4"/>
  <c r="AZ24" i="4"/>
  <c r="BB19" i="4"/>
  <c r="BB23" i="4"/>
  <c r="AZ8" i="4"/>
  <c r="BB15" i="4"/>
  <c r="BB11" i="4"/>
</calcChain>
</file>

<file path=xl/comments1.xml><?xml version="1.0" encoding="utf-8"?>
<comments xmlns="http://schemas.openxmlformats.org/spreadsheetml/2006/main">
  <authors>
    <author>Max Pemberton</author>
  </authors>
  <commentList>
    <comment ref="BA3" authorId="0">
      <text>
        <r>
          <rPr>
            <b/>
            <sz val="9"/>
            <color indexed="81"/>
            <rFont val="Tahoma"/>
            <family val="2"/>
          </rPr>
          <t>Max Pemberton:</t>
        </r>
        <r>
          <rPr>
            <sz val="9"/>
            <color indexed="81"/>
            <rFont val="Tahoma"/>
            <family val="2"/>
          </rPr>
          <t xml:space="preserve">
Checks whether the value for this years spend has actually changed, or just moved from forecast to actual</t>
        </r>
      </text>
    </comment>
  </commentList>
</comments>
</file>

<file path=xl/sharedStrings.xml><?xml version="1.0" encoding="utf-8"?>
<sst xmlns="http://schemas.openxmlformats.org/spreadsheetml/2006/main" count="510" uniqueCount="110">
  <si>
    <t>Totals by Budget Area (£,000's)</t>
  </si>
  <si>
    <t>Current Year Actual Spend By Customer Class</t>
  </si>
  <si>
    <t>Summary (by Budget Area)</t>
  </si>
  <si>
    <t>Expenditure Type</t>
  </si>
  <si>
    <t>Approved Budget Value 17/18</t>
  </si>
  <si>
    <t>Total Approved Value</t>
  </si>
  <si>
    <t>Estimated Total Cost of Project</t>
  </si>
  <si>
    <t>Previous Year Actuals</t>
  </si>
  <si>
    <t>Current Year Actuals</t>
  </si>
  <si>
    <t>Current Year Forecast</t>
  </si>
  <si>
    <t>Future Financial Years Forecast</t>
  </si>
  <si>
    <t>Transmission Network Operator</t>
  </si>
  <si>
    <t>Distribution Network Operator</t>
  </si>
  <si>
    <t>DNs &amp; IGTs</t>
  </si>
  <si>
    <t>IGT's</t>
  </si>
  <si>
    <t>Shippers</t>
  </si>
  <si>
    <t>DSC Change Budget 17-18</t>
  </si>
  <si>
    <t>MKT_1718_01</t>
  </si>
  <si>
    <t>External</t>
  </si>
  <si>
    <t>Internal</t>
  </si>
  <si>
    <t>Total</t>
  </si>
  <si>
    <t>Note that project expenditure &amp; budget values shown do not include margin</t>
  </si>
  <si>
    <t>Internal costs are not deducted from budget (unless otherwise notified)</t>
  </si>
  <si>
    <t>Project Line Level Changes</t>
  </si>
  <si>
    <t>Sum of Change in Total Approved Value</t>
  </si>
  <si>
    <t>Sum of Change in Estimated Total Cost of Project</t>
  </si>
  <si>
    <t>Sum of Change in Previous Year Actuals</t>
  </si>
  <si>
    <t>Sum of Change in Current Year Actuals</t>
  </si>
  <si>
    <t>Sum of Change in Current Year Forecast</t>
  </si>
  <si>
    <t>Sum of Change in Future Financial Years Forecast</t>
  </si>
  <si>
    <t>Percentage to Customer Class</t>
  </si>
  <si>
    <t>Current Year Actual Cost by Customer Class (£0,000's)</t>
  </si>
  <si>
    <t>Y</t>
  </si>
  <si>
    <t>Formulas do not delete</t>
  </si>
  <si>
    <t>Budget Pot Reference</t>
  </si>
  <si>
    <t>Project Ref No</t>
  </si>
  <si>
    <t>Project Title</t>
  </si>
  <si>
    <t>High Level Process Stage</t>
  </si>
  <si>
    <t>Next Contractual  Step</t>
  </si>
  <si>
    <t>Next Step Date</t>
  </si>
  <si>
    <t>DNs &amp; iGTs</t>
  </si>
  <si>
    <t>Independent Gas Transporters</t>
  </si>
  <si>
    <t>CCR Status</t>
  </si>
  <si>
    <t>Comments</t>
  </si>
  <si>
    <t>Matcher</t>
  </si>
  <si>
    <t>Project Line</t>
  </si>
  <si>
    <t>CBP Flag</t>
  </si>
  <si>
    <t>Change in Total Approved Value</t>
  </si>
  <si>
    <t>Change in Estimated Total Cost of Project</t>
  </si>
  <si>
    <t>Change in Previous Year Actuals</t>
  </si>
  <si>
    <t>Change in Current Year Actuals</t>
  </si>
  <si>
    <t>Change in Current Year Forecast</t>
  </si>
  <si>
    <t>Change in Future Financial Years Forecast</t>
  </si>
  <si>
    <t>CCN Status</t>
  </si>
  <si>
    <t>Any Value Change?</t>
  </si>
  <si>
    <t>This Year Spend Change?</t>
  </si>
  <si>
    <t>Master Change Flag</t>
  </si>
  <si>
    <t>(Negative means old value is lower)</t>
  </si>
  <si>
    <t>Cell Colour Code</t>
  </si>
  <si>
    <t>NO</t>
  </si>
  <si>
    <t xml:space="preserve">Commentary </t>
  </si>
  <si>
    <t>PM</t>
  </si>
  <si>
    <t>Mark Pollard</t>
  </si>
  <si>
    <t>Lorraine Cave</t>
  </si>
  <si>
    <r>
      <t xml:space="preserve">                                                                         Details of Changes (£,000's)                                </t>
    </r>
    <r>
      <rPr>
        <i/>
        <sz val="10"/>
        <color theme="1"/>
        <rFont val="Calibri"/>
        <family val="2"/>
        <scheme val="minor"/>
      </rPr>
      <t>Negative red value indicate increase of costs</t>
    </r>
  </si>
  <si>
    <t>RAG status:</t>
  </si>
  <si>
    <t>Cost/forecast over approved value, but total spend within budget</t>
  </si>
  <si>
    <t>Total cost/forecast over budget</t>
  </si>
  <si>
    <t>Cost/forecast within approved value &amp; budget</t>
  </si>
  <si>
    <t>No changes from last month</t>
  </si>
  <si>
    <t>SORT FIELD 2</t>
  </si>
  <si>
    <t>SORT FIELD 1</t>
  </si>
  <si>
    <t>Line Sequence Sort (THEN BY THIS)</t>
  </si>
  <si>
    <t>Line Check
NOT FOR FILTER</t>
  </si>
  <si>
    <t>Show Approved Money?</t>
  </si>
  <si>
    <t>Show Reported Money?</t>
  </si>
  <si>
    <t>Auto Assess of CMC Friendly?</t>
  </si>
  <si>
    <t>Manual CMC Flag</t>
  </si>
  <si>
    <t>ng-t</t>
  </si>
  <si>
    <t>ng-d</t>
  </si>
  <si>
    <t>sgn</t>
  </si>
  <si>
    <t>wwu</t>
  </si>
  <si>
    <t>ngn</t>
  </si>
  <si>
    <t>Progress Sort (SORT BY THIS)</t>
  </si>
  <si>
    <t>UNC Mod 458 Seasonal LDZ Capacity Rights</t>
  </si>
  <si>
    <t>Delivery Stage</t>
  </si>
  <si>
    <t>[XOS] Issue CCN</t>
  </si>
  <si>
    <t/>
  </si>
  <si>
    <t xml:space="preserve">CCR to be issued, project is in closure. </t>
  </si>
  <si>
    <t>SHOW</t>
  </si>
  <si>
    <t>N</t>
  </si>
  <si>
    <t>TRAS Tip-off Hotline Data Provision</t>
  </si>
  <si>
    <t xml:space="preserve">Closedown Stage </t>
  </si>
  <si>
    <t>[CMC] Approve CCN</t>
  </si>
  <si>
    <t>N/A</t>
  </si>
  <si>
    <t>Sent</t>
  </si>
  <si>
    <t>CCR has been issued, awaiting approval</t>
  </si>
  <si>
    <t>Pafa Administrator Role [Usr Pys]</t>
  </si>
  <si>
    <t>Creation of a Service to Release Domestic Consumer Data to PCW’s &amp; TPI’s</t>
  </si>
  <si>
    <t xml:space="preserve">CCR approved, project now closed. </t>
  </si>
  <si>
    <t>Provision of Access to Domestic Consumer Data for PCW’s and TPI’s via Data Enquiry (DES) [Usr Pys]</t>
  </si>
  <si>
    <t>Closed</t>
  </si>
  <si>
    <t>N/A - Closed</t>
  </si>
  <si>
    <t>Approved</t>
  </si>
  <si>
    <t>Provision of data for TRAS relating to permission provided in UNC0574</t>
  </si>
  <si>
    <t>On Hold (Delivery Stage)</t>
  </si>
  <si>
    <t>On Hold</t>
  </si>
  <si>
    <t>Monthly provision of national S&amp;U statistics</t>
  </si>
  <si>
    <t>Zero costs being done as BAU</t>
  </si>
  <si>
    <t>Quarterly smart metering reporting for HS&amp;E and GDNs</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</si>
</sst>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quot;£&quot;#,##0"/>
    <numFmt numFmtId="165" formatCode="_-&quot;£&quot;* #,##0_-;\-&quot;£&quot;* #,##0_-;_-&quot;£&quot;* &quot;-&quot;_-;_-@_-"/>
    <numFmt numFmtId="166" formatCode="_-&quot;£&quot;* #,##0.00_-;\-&quot;£&quot;* #,##0.00_-;_-&quot;£&quot;* &quot;-&quot;??_-;_-@_-"/>
    <numFmt numFmtId="167" formatCode="_-* #,##0.00_-;\-* #,##0.00_-;_-* &quot;-&quot;??_-;_-@_-"/>
    <numFmt numFmtId="168" formatCode="_-&quot;£&quot;* #,##0.0_-;\-&quot;£&quot;* #,##0.0_-;_-&quot;£&quot;* &quot;-&quot;??_-;_-@_-"/>
    <numFmt numFmtId="169" formatCode="[$-809]d\ mmmm\ yyyy;@"/>
    <numFmt numFmtId="170" formatCode="0.0%"/>
    <numFmt numFmtId="171" formatCode="d\-mmm\-yyyy"/>
    <numFmt numFmtId="172" formatCode="_-[$€-2]* #,##0.00_-;\-[$€-2]* #,##0.00_-;_-[$€-2]* &quot;-&quot;??_-"/>
    <numFmt numFmtId="173" formatCode="#,##0.00;[Red]\-#,##0.00;\-"/>
    <numFmt numFmtId="174" formatCode="0.000000"/>
    <numFmt numFmtId="175" formatCode="#,##0.0;[Red]\(#,##0.0\)"/>
    <numFmt numFmtId="176" formatCode="0;\-0;;@"/>
    <numFmt numFmtId="177" formatCode="#,##0.00;[Red]#,##0.00;\-"/>
    <numFmt numFmtId="178" formatCode="#,##0.0_);[Red]\(#,##0.0\);\-"/>
    <numFmt numFmtId="179" formatCode="#,##0;\(#,##0\)"/>
  </numFmts>
  <fonts count="70" x14ac:knownFonts="1">
    <font>
      <sz val="11"/>
      <color theme="1"/>
      <name val="Calibri"/>
      <family val="2"/>
      <scheme val="minor"/>
    </font>
    <font>
      <sz val="11"/>
      <color theme="1"/>
      <name val="Calibri"/>
      <family val="2"/>
      <scheme val="minor"/>
    </font>
    <font>
      <sz val="10"/>
      <color theme="1"/>
      <name val="Calibri"/>
      <family val="2"/>
      <scheme val="minor"/>
    </font>
    <font>
      <sz val="10"/>
      <name val="Verdana"/>
      <family val="2"/>
    </font>
    <font>
      <sz val="10"/>
      <name val="Calibri"/>
      <family val="2"/>
    </font>
    <font>
      <sz val="10"/>
      <color theme="1"/>
      <name val="Calibri"/>
      <family val="2"/>
    </font>
    <font>
      <b/>
      <sz val="12"/>
      <color theme="1"/>
      <name val="Calibri"/>
      <family val="2"/>
      <scheme val="minor"/>
    </font>
    <font>
      <sz val="11"/>
      <name val="CG Omega"/>
      <family val="2"/>
    </font>
    <font>
      <sz val="10"/>
      <name val="Arial"/>
      <family val="2"/>
    </font>
    <font>
      <sz val="10"/>
      <name val="Helv"/>
      <charset val="204"/>
    </font>
    <font>
      <sz val="10"/>
      <color indexed="8"/>
      <name val="Arial"/>
      <family val="2"/>
    </font>
    <font>
      <sz val="11"/>
      <color indexed="8"/>
      <name val="Calibri"/>
      <family val="2"/>
    </font>
    <font>
      <sz val="10"/>
      <color indexed="9"/>
      <name val="Arial"/>
      <family val="2"/>
    </font>
    <font>
      <sz val="11"/>
      <color indexed="9"/>
      <name val="Calibri"/>
      <family val="2"/>
    </font>
    <font>
      <sz val="11"/>
      <color indexed="16"/>
      <name val="Calibri"/>
      <family val="2"/>
    </font>
    <font>
      <sz val="11"/>
      <color indexed="20"/>
      <name val="Calibri"/>
      <family val="2"/>
    </font>
    <font>
      <sz val="10"/>
      <color indexed="20"/>
      <name val="Verdana"/>
      <family val="2"/>
    </font>
    <font>
      <b/>
      <sz val="11"/>
      <color indexed="53"/>
      <name val="Calibri"/>
      <family val="2"/>
    </font>
    <font>
      <b/>
      <sz val="11"/>
      <color indexed="52"/>
      <name val="Calibri"/>
      <family val="2"/>
    </font>
    <font>
      <b/>
      <sz val="10"/>
      <color rgb="FFFA7D00"/>
      <name val="Calibri"/>
      <family val="2"/>
      <scheme val="minor"/>
    </font>
    <font>
      <b/>
      <sz val="11"/>
      <color indexed="9"/>
      <name val="Calibri"/>
      <family val="2"/>
    </font>
    <font>
      <sz val="10"/>
      <color indexed="8"/>
      <name val="Verdana"/>
      <family val="2"/>
    </font>
    <font>
      <b/>
      <sz val="11"/>
      <color indexed="8"/>
      <name val="Calibri"/>
      <family val="2"/>
    </font>
    <font>
      <sz val="10"/>
      <name val="MS Sans Serif"/>
      <family val="2"/>
    </font>
    <font>
      <i/>
      <sz val="10"/>
      <color indexed="23"/>
      <name val="Arial"/>
      <family val="2"/>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Verdana"/>
      <family val="2"/>
    </font>
    <font>
      <u/>
      <sz val="9"/>
      <color indexed="12"/>
      <name val="Geneva"/>
    </font>
    <font>
      <u/>
      <sz val="10"/>
      <color indexed="12"/>
      <name val="Arial"/>
      <family val="2"/>
    </font>
    <font>
      <u/>
      <sz val="8.5"/>
      <color indexed="12"/>
      <name val="Verdana"/>
      <family val="2"/>
    </font>
    <font>
      <sz val="11"/>
      <color indexed="48"/>
      <name val="Calibri"/>
      <family val="2"/>
    </font>
    <font>
      <sz val="11"/>
      <color indexed="62"/>
      <name val="Calibri"/>
      <family val="2"/>
    </font>
    <font>
      <u/>
      <sz val="11"/>
      <color indexed="48"/>
      <name val="CG Omega"/>
      <family val="2"/>
    </font>
    <font>
      <sz val="11"/>
      <color indexed="53"/>
      <name val="Calibri"/>
      <family val="2"/>
    </font>
    <font>
      <sz val="11"/>
      <color indexed="52"/>
      <name val="Calibri"/>
      <family val="2"/>
    </font>
    <font>
      <sz val="11"/>
      <color indexed="60"/>
      <name val="Calibri"/>
      <family val="2"/>
    </font>
    <font>
      <sz val="10"/>
      <name val="Bookman Old Style"/>
      <family val="1"/>
    </font>
    <font>
      <sz val="10"/>
      <color theme="1"/>
      <name val="Arial"/>
      <family val="2"/>
    </font>
    <font>
      <sz val="12"/>
      <name val="Arial"/>
      <family val="2"/>
    </font>
    <font>
      <sz val="10"/>
      <color indexed="12"/>
      <name val="Arial"/>
      <family val="2"/>
    </font>
    <font>
      <b/>
      <sz val="11"/>
      <color indexed="63"/>
      <name val="Calibri"/>
      <family val="2"/>
    </font>
    <font>
      <i/>
      <sz val="10"/>
      <color indexed="10"/>
      <name val="Arial"/>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9"/>
      <name val="NewsGoth Lt BT"/>
      <family val="2"/>
    </font>
    <font>
      <b/>
      <sz val="18"/>
      <color indexed="56"/>
      <name val="Cambria"/>
      <family val="2"/>
    </font>
    <font>
      <b/>
      <sz val="10"/>
      <name val="Arial"/>
      <family val="2"/>
    </font>
    <font>
      <sz val="11"/>
      <color indexed="10"/>
      <name val="Calibri"/>
      <family val="2"/>
    </font>
    <font>
      <sz val="20"/>
      <color theme="1"/>
      <name val="Calibri"/>
      <family val="2"/>
      <scheme val="minor"/>
    </font>
    <font>
      <b/>
      <sz val="9"/>
      <color indexed="81"/>
      <name val="Tahoma"/>
      <family val="2"/>
    </font>
    <font>
      <sz val="9"/>
      <color indexed="81"/>
      <name val="Tahoma"/>
      <family val="2"/>
    </font>
    <font>
      <i/>
      <sz val="10"/>
      <color theme="1"/>
      <name val="Calibri"/>
      <family val="2"/>
      <scheme val="minor"/>
    </font>
    <font>
      <b/>
      <i/>
      <sz val="10"/>
      <color theme="1"/>
      <name val="Calibri"/>
      <family val="2"/>
      <scheme val="minor"/>
    </font>
    <font>
      <sz val="10"/>
      <color theme="0"/>
      <name val="Calibri"/>
      <family val="2"/>
      <scheme val="minor"/>
    </font>
    <font>
      <b/>
      <sz val="10"/>
      <color rgb="FF3F3F3F"/>
      <name val="Calibri"/>
      <family val="2"/>
      <scheme val="minor"/>
    </font>
    <font>
      <b/>
      <sz val="10"/>
      <color theme="1"/>
      <name val="Calibri"/>
      <family val="2"/>
      <scheme val="minor"/>
    </font>
  </fonts>
  <fills count="73">
    <fill>
      <patternFill patternType="none"/>
    </fill>
    <fill>
      <patternFill patternType="gray125"/>
    </fill>
    <fill>
      <patternFill patternType="solid">
        <fgColor rgb="FFF2F2F2"/>
      </patternFill>
    </fill>
    <fill>
      <patternFill patternType="solid">
        <fgColor rgb="FFFFFFCC"/>
      </patternFill>
    </fill>
    <fill>
      <patternFill patternType="solid">
        <fgColor rgb="FF84B8DA"/>
        <bgColor rgb="FF000000"/>
      </patternFill>
    </fill>
    <fill>
      <patternFill patternType="solid">
        <fgColor theme="4"/>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51"/>
        <bgColor indexed="64"/>
      </patternFill>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rgb="FFFFFF00"/>
        <bgColor indexed="64"/>
      </patternFill>
    </fill>
    <fill>
      <patternFill patternType="solid">
        <fgColor rgb="FFFFFF00"/>
        <bgColor rgb="FF000000"/>
      </patternFill>
    </fill>
    <fill>
      <patternFill patternType="solid">
        <fgColor theme="3" tint="0.79998168889431442"/>
        <bgColor indexed="64"/>
      </patternFill>
    </fill>
    <fill>
      <patternFill patternType="solid">
        <fgColor theme="6"/>
        <bgColor indexed="64"/>
      </patternFill>
    </fill>
    <fill>
      <patternFill patternType="solid">
        <fgColor theme="4"/>
        <bgColor rgb="FF000000"/>
      </patternFill>
    </fill>
    <fill>
      <patternFill patternType="solid">
        <fgColor rgb="FFFFC000"/>
        <bgColor indexed="64"/>
      </patternFill>
    </fill>
    <fill>
      <patternFill patternType="solid">
        <fgColor rgb="FFFF0000"/>
        <bgColor indexed="64"/>
      </patternFill>
    </fill>
    <fill>
      <patternFill patternType="solid">
        <fgColor theme="4"/>
      </patternFill>
    </fill>
    <fill>
      <patternFill patternType="solid">
        <fgColor theme="4" tint="0.79998168889431442"/>
        <bgColor indexed="65"/>
      </patternFill>
    </fill>
  </fills>
  <borders count="70">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thin">
        <color auto="1"/>
      </top>
      <bottom style="hair">
        <color auto="1"/>
      </bottom>
      <diagonal/>
    </border>
    <border>
      <left style="thin">
        <color auto="1"/>
      </left>
      <right style="thin">
        <color auto="1"/>
      </right>
      <top style="thin">
        <color auto="1"/>
      </top>
      <bottom style="thin">
        <color auto="1"/>
      </bottom>
      <diagonal/>
    </border>
    <border>
      <left/>
      <right style="hair">
        <color auto="1"/>
      </right>
      <top/>
      <bottom style="hair">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24"/>
      </bottom>
      <diagonal/>
    </border>
    <border>
      <left/>
      <right/>
      <top/>
      <bottom style="medium">
        <color indexed="30"/>
      </bottom>
      <diagonal/>
    </border>
    <border>
      <left/>
      <right/>
      <top/>
      <bottom style="double">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hair">
        <color auto="1"/>
      </right>
      <top/>
      <bottom style="hair">
        <color auto="1"/>
      </bottom>
      <diagonal/>
    </border>
    <border>
      <left style="hair">
        <color auto="1"/>
      </left>
      <right/>
      <top style="thin">
        <color auto="1"/>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style="thin">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hair">
        <color auto="1"/>
      </left>
      <right style="hair">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hair">
        <color auto="1"/>
      </left>
      <right style="thin">
        <color auto="1"/>
      </right>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48"/>
      </top>
      <bottom style="double">
        <color indexed="48"/>
      </bottom>
      <diagonal/>
    </border>
  </borders>
  <cellStyleXfs count="3071">
    <xf numFmtId="0" fontId="0" fillId="0" borderId="0"/>
    <xf numFmtId="0" fontId="2" fillId="0" borderId="0"/>
    <xf numFmtId="0" fontId="1" fillId="0" borderId="0"/>
    <xf numFmtId="0" fontId="3" fillId="0" borderId="0"/>
    <xf numFmtId="9" fontId="1" fillId="0" borderId="0" applyFont="0" applyFill="0" applyBorder="0" applyAlignment="0" applyProtection="0"/>
    <xf numFmtId="0" fontId="7" fillId="0" borderId="0"/>
    <xf numFmtId="0" fontId="7" fillId="0" borderId="0"/>
    <xf numFmtId="16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7"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applyFont="0" applyFill="0" applyBorder="0" applyAlignment="0" applyProtection="0"/>
    <xf numFmtId="0" fontId="7" fillId="0" borderId="0"/>
    <xf numFmtId="0" fontId="8"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10"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0"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0"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0" fillId="11"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0" fillId="19"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0"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0" fillId="2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0" fillId="22"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0" fillId="19"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0" fillId="18"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2" fillId="1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2"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2"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2" fillId="22"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2" fillId="19"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2" fillId="18"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3" fillId="40" borderId="0" applyNumberFormat="0" applyBorder="0" applyAlignment="0" applyProtection="0"/>
    <xf numFmtId="0" fontId="13" fillId="35"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3" fillId="29" borderId="0" applyNumberFormat="0" applyBorder="0" applyAlignment="0" applyProtection="0"/>
    <xf numFmtId="0" fontId="13" fillId="42"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1" fillId="43" borderId="0" applyNumberFormat="0" applyBorder="0" applyAlignment="0" applyProtection="0"/>
    <xf numFmtId="0" fontId="11" fillId="34"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4" fillId="34"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7" fillId="47" borderId="23" applyNumberFormat="0" applyAlignment="0" applyProtection="0"/>
    <xf numFmtId="0" fontId="17" fillId="47" borderId="23" applyNumberFormat="0" applyAlignment="0" applyProtection="0"/>
    <xf numFmtId="0" fontId="17" fillId="47" borderId="23" applyNumberFormat="0" applyAlignment="0" applyProtection="0"/>
    <xf numFmtId="0" fontId="17" fillId="47" borderId="23" applyNumberFormat="0" applyAlignment="0" applyProtection="0"/>
    <xf numFmtId="0" fontId="17" fillId="47" borderId="23" applyNumberFormat="0" applyAlignment="0" applyProtection="0"/>
    <xf numFmtId="0" fontId="18" fillId="22" borderId="23" applyNumberFormat="0" applyAlignment="0" applyProtection="0"/>
    <xf numFmtId="0" fontId="18" fillId="22" borderId="23" applyNumberFormat="0" applyAlignment="0" applyProtection="0"/>
    <xf numFmtId="0" fontId="19" fillId="2" borderId="1" applyNumberFormat="0" applyAlignment="0" applyProtection="0"/>
    <xf numFmtId="0" fontId="20" fillId="35" borderId="24" applyNumberFormat="0" applyAlignment="0" applyProtection="0"/>
    <xf numFmtId="0" fontId="20" fillId="48" borderId="24" applyNumberFormat="0" applyAlignment="0" applyProtection="0"/>
    <xf numFmtId="0" fontId="20" fillId="48" borderId="24" applyNumberFormat="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1" fillId="0" borderId="0" applyFont="0" applyFill="0" applyBorder="0" applyAlignment="0" applyProtection="0"/>
    <xf numFmtId="170" fontId="7" fillId="0" borderId="0" applyFont="0" applyFill="0" applyBorder="0" applyAlignment="0" applyProtection="0"/>
    <xf numFmtId="43" fontId="2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7" fontId="1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11" fillId="0" borderId="0" applyFont="0" applyFill="0" applyBorder="0" applyAlignment="0" applyProtection="0"/>
    <xf numFmtId="44" fontId="2" fillId="0" borderId="0" applyFont="0" applyFill="0" applyBorder="0" applyAlignment="0" applyProtection="0"/>
    <xf numFmtId="171" fontId="8" fillId="0" borderId="0" applyFill="0" applyBorder="0"/>
    <xf numFmtId="171" fontId="8" fillId="0" borderId="0" applyFill="0" applyBorder="0"/>
    <xf numFmtId="171" fontId="8" fillId="0" borderId="0" applyFill="0" applyBorder="0"/>
    <xf numFmtId="41" fontId="8" fillId="0" borderId="0" applyFont="0" applyFill="0" applyBorder="0" applyAlignment="0" applyProtection="0"/>
    <xf numFmtId="43" fontId="8" fillId="0" borderId="0" applyFont="0" applyFill="0" applyBorder="0" applyAlignment="0" applyProtection="0"/>
    <xf numFmtId="0" fontId="22" fillId="49" borderId="0" applyNumberFormat="0" applyBorder="0" applyAlignment="0" applyProtection="0"/>
    <xf numFmtId="0" fontId="22" fillId="50" borderId="0" applyNumberFormat="0" applyBorder="0" applyAlignment="0" applyProtection="0"/>
    <xf numFmtId="0" fontId="22" fillId="51" borderId="0" applyNumberFormat="0" applyBorder="0" applyAlignment="0" applyProtection="0"/>
    <xf numFmtId="172" fontId="23"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5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7" fillId="0" borderId="25"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9" fillId="0" borderId="27" applyNumberFormat="0" applyFill="0" applyAlignment="0" applyProtection="0"/>
    <xf numFmtId="0" fontId="30" fillId="0" borderId="27" applyNumberFormat="0" applyFill="0" applyAlignment="0" applyProtection="0"/>
    <xf numFmtId="0" fontId="30" fillId="0" borderId="27" applyNumberFormat="0" applyFill="0" applyAlignment="0" applyProtection="0"/>
    <xf numFmtId="0" fontId="31" fillId="0" borderId="28"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44" borderId="23" applyNumberFormat="0" applyAlignment="0" applyProtection="0"/>
    <xf numFmtId="0" fontId="37" fillId="44" borderId="23" applyNumberFormat="0" applyAlignment="0" applyProtection="0"/>
    <xf numFmtId="0" fontId="37" fillId="44" borderId="23" applyNumberFormat="0" applyAlignment="0" applyProtection="0"/>
    <xf numFmtId="0" fontId="37" fillId="44" borderId="23" applyNumberFormat="0" applyAlignment="0" applyProtection="0"/>
    <xf numFmtId="0" fontId="37" fillId="44" borderId="23" applyNumberFormat="0" applyAlignment="0" applyProtection="0"/>
    <xf numFmtId="0" fontId="38" fillId="18" borderId="23" applyNumberFormat="0" applyAlignment="0" applyProtection="0"/>
    <xf numFmtId="0" fontId="38" fillId="18" borderId="23" applyNumberFormat="0" applyAlignment="0" applyProtection="0"/>
    <xf numFmtId="0" fontId="39" fillId="12" borderId="0"/>
    <xf numFmtId="0" fontId="40" fillId="0" borderId="30" applyNumberFormat="0" applyFill="0" applyAlignment="0" applyProtection="0"/>
    <xf numFmtId="0" fontId="41" fillId="0" borderId="31" applyNumberFormat="0" applyFill="0" applyAlignment="0" applyProtection="0"/>
    <xf numFmtId="0" fontId="41" fillId="0" borderId="31" applyNumberFormat="0" applyFill="0" applyAlignment="0" applyProtection="0"/>
    <xf numFmtId="0" fontId="42" fillId="44"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38"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43" fillId="0" borderId="0"/>
    <xf numFmtId="0" fontId="2"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9"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9"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8" fillId="0" borderId="0"/>
    <xf numFmtId="169" fontId="8" fillId="0" borderId="0"/>
    <xf numFmtId="0" fontId="21" fillId="0" borderId="0"/>
    <xf numFmtId="0" fontId="11" fillId="0" borderId="0"/>
    <xf numFmtId="0" fontId="21" fillId="0" borderId="0"/>
    <xf numFmtId="0" fontId="7" fillId="0" borderId="0"/>
    <xf numFmtId="0" fontId="7" fillId="0" borderId="0"/>
    <xf numFmtId="0" fontId="21" fillId="0" borderId="0"/>
    <xf numFmtId="0" fontId="11" fillId="0" borderId="0"/>
    <xf numFmtId="0" fontId="2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9" fontId="7" fillId="0" borderId="0"/>
    <xf numFmtId="0" fontId="7" fillId="0" borderId="0" applyFont="0" applyFill="0" applyBorder="0" applyAlignment="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8" fillId="0" borderId="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5" fillId="0" borderId="0"/>
    <xf numFmtId="0" fontId="45" fillId="0" borderId="0"/>
    <xf numFmtId="0" fontId="45" fillId="0" borderId="0"/>
    <xf numFmtId="0" fontId="45" fillId="0" borderId="0"/>
    <xf numFmtId="0" fontId="8"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alignment vertical="top"/>
    </xf>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8" fillId="0" borderId="0"/>
    <xf numFmtId="0" fontId="7"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21" fillId="0" borderId="0"/>
    <xf numFmtId="0" fontId="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9" fontId="21"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 fillId="0" borderId="0">
      <alignment vertical="top"/>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11" fillId="0" borderId="0"/>
    <xf numFmtId="0" fontId="11" fillId="0" borderId="0"/>
    <xf numFmtId="0" fontId="21" fillId="0" borderId="0"/>
    <xf numFmtId="0" fontId="21" fillId="0" borderId="0"/>
    <xf numFmtId="0" fontId="21" fillId="0" borderId="0"/>
    <xf numFmtId="169" fontId="21" fillId="0" borderId="0"/>
    <xf numFmtId="169" fontId="21" fillId="0" borderId="0"/>
    <xf numFmtId="169" fontId="21" fillId="0" borderId="0"/>
    <xf numFmtId="0" fontId="2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3" fillId="0" borderId="0"/>
    <xf numFmtId="0" fontId="43" fillId="0" borderId="0"/>
    <xf numFmtId="0" fontId="43" fillId="0" borderId="0"/>
    <xf numFmtId="38" fontId="8" fillId="0" borderId="0" applyFont="0" applyFill="0" applyBorder="0" applyAlignment="0" applyProtection="0"/>
    <xf numFmtId="38" fontId="8" fillId="0" borderId="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6" fillId="0" borderId="0" applyFill="0" applyBorder="0">
      <protection locked="0"/>
    </xf>
    <xf numFmtId="0" fontId="8" fillId="43" borderId="32" applyNumberFormat="0" applyFont="0" applyAlignment="0" applyProtection="0"/>
    <xf numFmtId="0" fontId="8" fillId="12" borderId="32" applyNumberFormat="0" applyFont="0" applyAlignment="0" applyProtection="0"/>
    <xf numFmtId="0" fontId="8" fillId="12" borderId="32" applyNumberFormat="0" applyFont="0" applyAlignment="0" applyProtection="0"/>
    <xf numFmtId="0" fontId="11" fillId="12" borderId="32" applyNumberFormat="0" applyFont="0" applyAlignment="0" applyProtection="0"/>
    <xf numFmtId="0" fontId="8" fillId="12" borderId="32" applyNumberFormat="0" applyFont="0" applyAlignment="0" applyProtection="0"/>
    <xf numFmtId="0" fontId="2" fillId="3" borderId="2" applyNumberFormat="0" applyFont="0" applyAlignment="0" applyProtection="0"/>
    <xf numFmtId="0" fontId="47" fillId="47" borderId="33" applyNumberFormat="0" applyAlignment="0" applyProtection="0"/>
    <xf numFmtId="0" fontId="47" fillId="22" borderId="33" applyNumberFormat="0" applyAlignment="0" applyProtection="0"/>
    <xf numFmtId="0" fontId="47" fillId="22" borderId="33" applyNumberFormat="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0" fontId="21" fillId="54" borderId="11">
      <alignment vertical="center"/>
    </xf>
    <xf numFmtId="173" fontId="21" fillId="54" borderId="11">
      <alignment vertical="center"/>
    </xf>
    <xf numFmtId="175"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5" fontId="21" fillId="54" borderId="11">
      <alignment vertical="center"/>
    </xf>
    <xf numFmtId="175" fontId="21" fillId="54" borderId="11">
      <alignment vertical="center"/>
    </xf>
    <xf numFmtId="175" fontId="21" fillId="54" borderId="11">
      <alignment vertical="center"/>
    </xf>
    <xf numFmtId="175" fontId="21" fillId="54" borderId="11">
      <alignment vertical="center"/>
    </xf>
    <xf numFmtId="175" fontId="21" fillId="54" borderId="11">
      <alignment vertical="center"/>
    </xf>
    <xf numFmtId="175" fontId="21" fillId="54" borderId="11">
      <alignment vertical="center"/>
    </xf>
    <xf numFmtId="175" fontId="21" fillId="54" borderId="11">
      <alignment vertical="center"/>
    </xf>
    <xf numFmtId="175" fontId="21" fillId="54" borderId="11">
      <alignment vertical="center"/>
    </xf>
    <xf numFmtId="175"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5" fontId="21" fillId="54" borderId="11">
      <alignment vertical="center"/>
    </xf>
    <xf numFmtId="175"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5" fontId="21" fillId="54" borderId="11">
      <alignment vertical="center"/>
    </xf>
    <xf numFmtId="175" fontId="21" fillId="54" borderId="11">
      <alignment vertical="center"/>
    </xf>
    <xf numFmtId="175" fontId="21" fillId="54" borderId="11">
      <alignment vertical="center"/>
    </xf>
    <xf numFmtId="173" fontId="21" fillId="54" borderId="11">
      <alignment vertical="center"/>
    </xf>
    <xf numFmtId="173" fontId="21" fillId="54" borderId="11">
      <alignment vertical="center"/>
    </xf>
    <xf numFmtId="176" fontId="21" fillId="54" borderId="11">
      <alignment vertical="center"/>
    </xf>
    <xf numFmtId="175" fontId="21" fillId="54" borderId="11">
      <alignment vertical="center"/>
    </xf>
    <xf numFmtId="175" fontId="21" fillId="54" borderId="11">
      <alignment vertical="center"/>
    </xf>
    <xf numFmtId="175" fontId="21" fillId="54" borderId="11">
      <alignment vertical="center"/>
    </xf>
    <xf numFmtId="175" fontId="21" fillId="54" borderId="11">
      <alignment vertical="center"/>
    </xf>
    <xf numFmtId="175" fontId="21" fillId="54" borderId="11">
      <alignment vertical="center"/>
    </xf>
    <xf numFmtId="175" fontId="21" fillId="54" borderId="11">
      <alignment vertical="center"/>
    </xf>
    <xf numFmtId="175" fontId="21" fillId="54" borderId="11">
      <alignment vertical="center"/>
    </xf>
    <xf numFmtId="175" fontId="21" fillId="54" borderId="11">
      <alignment vertical="center"/>
    </xf>
    <xf numFmtId="175" fontId="21" fillId="54" borderId="11">
      <alignment vertical="center"/>
    </xf>
    <xf numFmtId="175" fontId="21" fillId="54" borderId="11">
      <alignment vertical="center"/>
    </xf>
    <xf numFmtId="175" fontId="21" fillId="54" borderId="11">
      <alignment vertical="center"/>
    </xf>
    <xf numFmtId="175" fontId="21" fillId="54" borderId="11">
      <alignment vertical="center"/>
    </xf>
    <xf numFmtId="175" fontId="21" fillId="54" borderId="11">
      <alignment vertical="center"/>
    </xf>
    <xf numFmtId="175" fontId="21" fillId="54" borderId="11">
      <alignment vertical="center"/>
    </xf>
    <xf numFmtId="175" fontId="21" fillId="54" borderId="11">
      <alignment vertical="center"/>
    </xf>
    <xf numFmtId="176" fontId="21" fillId="54" borderId="11">
      <alignment vertical="center"/>
    </xf>
    <xf numFmtId="176" fontId="21" fillId="54" borderId="11">
      <alignment vertical="center"/>
    </xf>
    <xf numFmtId="176" fontId="21" fillId="54" borderId="11">
      <alignment vertical="center"/>
    </xf>
    <xf numFmtId="176" fontId="21" fillId="54" borderId="11">
      <alignment vertical="center"/>
    </xf>
    <xf numFmtId="176" fontId="21" fillId="54" borderId="11">
      <alignment vertical="center"/>
    </xf>
    <xf numFmtId="176" fontId="21" fillId="54" borderId="11">
      <alignment vertical="center"/>
    </xf>
    <xf numFmtId="176" fontId="21" fillId="54" borderId="11">
      <alignment vertical="center"/>
    </xf>
    <xf numFmtId="176" fontId="21" fillId="54" borderId="11">
      <alignment vertical="center"/>
    </xf>
    <xf numFmtId="176" fontId="21" fillId="54" borderId="11">
      <alignment vertical="center"/>
    </xf>
    <xf numFmtId="175" fontId="21" fillId="54" borderId="11">
      <alignment vertical="center"/>
    </xf>
    <xf numFmtId="175" fontId="21" fillId="54" borderId="11">
      <alignment vertical="center"/>
    </xf>
    <xf numFmtId="175" fontId="21" fillId="54" borderId="11">
      <alignment vertical="center"/>
    </xf>
    <xf numFmtId="176" fontId="21" fillId="54" borderId="11">
      <alignment vertical="center"/>
    </xf>
    <xf numFmtId="176" fontId="21" fillId="54" borderId="11">
      <alignment vertical="center"/>
    </xf>
    <xf numFmtId="175"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5" fontId="21" fillId="54" borderId="11">
      <alignment vertical="center"/>
    </xf>
    <xf numFmtId="175" fontId="21" fillId="54" borderId="11">
      <alignment vertical="center"/>
    </xf>
    <xf numFmtId="175" fontId="21" fillId="54" borderId="11">
      <alignment vertical="center"/>
    </xf>
    <xf numFmtId="175" fontId="21" fillId="54" borderId="11">
      <alignment vertical="center"/>
    </xf>
    <xf numFmtId="175" fontId="21" fillId="54" borderId="11">
      <alignment vertical="center"/>
    </xf>
    <xf numFmtId="175" fontId="21" fillId="54" borderId="11">
      <alignment vertical="center"/>
    </xf>
    <xf numFmtId="175" fontId="21" fillId="54" borderId="11">
      <alignment vertical="center"/>
    </xf>
    <xf numFmtId="175" fontId="21" fillId="54" borderId="11">
      <alignment vertical="center"/>
    </xf>
    <xf numFmtId="175" fontId="21" fillId="54" borderId="11">
      <alignment vertical="center"/>
    </xf>
    <xf numFmtId="174" fontId="21" fillId="54" borderId="11">
      <alignment vertical="center"/>
    </xf>
    <xf numFmtId="174" fontId="21" fillId="54" borderId="11">
      <alignment vertical="center"/>
    </xf>
    <xf numFmtId="174" fontId="21" fillId="54" borderId="11">
      <alignment vertical="center"/>
    </xf>
    <xf numFmtId="175" fontId="21" fillId="54" borderId="11">
      <alignment vertical="center"/>
    </xf>
    <xf numFmtId="175"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3" fontId="21" fillId="54" borderId="11">
      <alignment vertical="center"/>
    </xf>
    <xf numFmtId="174" fontId="21" fillId="54" borderId="11">
      <alignment vertical="center"/>
    </xf>
    <xf numFmtId="0" fontId="48" fillId="0" borderId="0"/>
    <xf numFmtId="177" fontId="21" fillId="0" borderId="0">
      <protection locked="0"/>
    </xf>
    <xf numFmtId="177" fontId="21" fillId="0" borderId="0">
      <protection locked="0"/>
    </xf>
    <xf numFmtId="177" fontId="21" fillId="0" borderId="0">
      <protection locked="0"/>
    </xf>
    <xf numFmtId="177" fontId="21" fillId="0" borderId="0">
      <protection locked="0"/>
    </xf>
    <xf numFmtId="177" fontId="21" fillId="0" borderId="0">
      <protection locked="0"/>
    </xf>
    <xf numFmtId="177" fontId="21" fillId="0" borderId="0">
      <protection locked="0"/>
    </xf>
    <xf numFmtId="177" fontId="21" fillId="0" borderId="0">
      <protection locked="0"/>
    </xf>
    <xf numFmtId="177" fontId="21" fillId="0" borderId="0">
      <protection locked="0"/>
    </xf>
    <xf numFmtId="177" fontId="21" fillId="0" borderId="0">
      <protection locked="0"/>
    </xf>
    <xf numFmtId="177" fontId="21" fillId="0" borderId="0">
      <protection locked="0"/>
    </xf>
    <xf numFmtId="177" fontId="21" fillId="0" borderId="0">
      <protection locked="0"/>
    </xf>
    <xf numFmtId="177" fontId="21" fillId="0" borderId="0">
      <protection locked="0"/>
    </xf>
    <xf numFmtId="177" fontId="21" fillId="0" borderId="0">
      <protection locked="0"/>
    </xf>
    <xf numFmtId="177" fontId="21" fillId="0" borderId="0">
      <protection locked="0"/>
    </xf>
    <xf numFmtId="177" fontId="21" fillId="0" borderId="0">
      <protection locked="0"/>
    </xf>
    <xf numFmtId="177" fontId="21" fillId="0" borderId="0">
      <protection locked="0"/>
    </xf>
    <xf numFmtId="177" fontId="21" fillId="0" borderId="0">
      <protection locked="0"/>
    </xf>
    <xf numFmtId="177" fontId="21" fillId="0" borderId="0">
      <protection locked="0"/>
    </xf>
    <xf numFmtId="177" fontId="21" fillId="0" borderId="0">
      <protection locked="0"/>
    </xf>
    <xf numFmtId="177" fontId="21" fillId="0" borderId="0">
      <protection locked="0"/>
    </xf>
    <xf numFmtId="177" fontId="21" fillId="0" borderId="0">
      <protection locked="0"/>
    </xf>
    <xf numFmtId="177" fontId="21" fillId="0" borderId="0">
      <protection locked="0"/>
    </xf>
    <xf numFmtId="177" fontId="21" fillId="0" borderId="0">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0"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5"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5" fontId="21" fillId="55" borderId="11">
      <alignment vertical="center"/>
      <protection locked="0"/>
    </xf>
    <xf numFmtId="175" fontId="21" fillId="55" borderId="11">
      <alignment vertical="center"/>
      <protection locked="0"/>
    </xf>
    <xf numFmtId="175" fontId="21" fillId="55" borderId="11">
      <alignment vertical="center"/>
      <protection locked="0"/>
    </xf>
    <xf numFmtId="175" fontId="21" fillId="55" borderId="11">
      <alignment vertical="center"/>
      <protection locked="0"/>
    </xf>
    <xf numFmtId="175" fontId="21" fillId="55" borderId="11">
      <alignment vertical="center"/>
      <protection locked="0"/>
    </xf>
    <xf numFmtId="175" fontId="21" fillId="55" borderId="11">
      <alignment vertical="center"/>
      <protection locked="0"/>
    </xf>
    <xf numFmtId="175" fontId="21" fillId="55" borderId="11">
      <alignment vertical="center"/>
      <protection locked="0"/>
    </xf>
    <xf numFmtId="175" fontId="21" fillId="55" borderId="11">
      <alignment vertical="center"/>
      <protection locked="0"/>
    </xf>
    <xf numFmtId="175"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5" fontId="21" fillId="55" borderId="11">
      <alignment vertical="center"/>
      <protection locked="0"/>
    </xf>
    <xf numFmtId="175"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8" fontId="21" fillId="55" borderId="11">
      <alignment vertical="center"/>
      <protection locked="0"/>
    </xf>
    <xf numFmtId="173"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0"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3" fontId="21" fillId="55" borderId="11">
      <alignment vertical="center"/>
      <protection locked="0"/>
    </xf>
    <xf numFmtId="175" fontId="21" fillId="55" borderId="11">
      <alignment vertical="center"/>
      <protection locked="0"/>
    </xf>
    <xf numFmtId="175" fontId="21" fillId="55" borderId="11">
      <alignment vertical="center"/>
      <protection locked="0"/>
    </xf>
    <xf numFmtId="175" fontId="21" fillId="55" borderId="11">
      <alignment vertical="center"/>
      <protection locked="0"/>
    </xf>
    <xf numFmtId="175" fontId="21" fillId="55" borderId="11">
      <alignment vertical="center"/>
      <protection locked="0"/>
    </xf>
    <xf numFmtId="175" fontId="21" fillId="55" borderId="11">
      <alignment vertical="center"/>
      <protection locked="0"/>
    </xf>
    <xf numFmtId="175" fontId="21" fillId="55" borderId="11">
      <alignment vertical="center"/>
      <protection locked="0"/>
    </xf>
    <xf numFmtId="175" fontId="21" fillId="55" borderId="11">
      <alignment vertical="center"/>
      <protection locked="0"/>
    </xf>
    <xf numFmtId="175" fontId="21" fillId="55" borderId="11">
      <alignment vertical="center"/>
      <protection locked="0"/>
    </xf>
    <xf numFmtId="175" fontId="21" fillId="55" borderId="11">
      <alignment vertical="center"/>
      <protection locked="0"/>
    </xf>
    <xf numFmtId="175" fontId="21" fillId="55" borderId="11">
      <alignment vertical="center"/>
      <protection locked="0"/>
    </xf>
    <xf numFmtId="175" fontId="21" fillId="55" borderId="11">
      <alignment vertical="center"/>
      <protection locked="0"/>
    </xf>
    <xf numFmtId="175" fontId="21" fillId="55" borderId="11">
      <alignment vertical="center"/>
      <protection locked="0"/>
    </xf>
    <xf numFmtId="175" fontId="21" fillId="55" borderId="11">
      <alignment vertical="center"/>
      <protection locked="0"/>
    </xf>
    <xf numFmtId="175"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8" fontId="21" fillId="55" borderId="11">
      <alignment vertical="center"/>
      <protection locked="0"/>
    </xf>
    <xf numFmtId="173" fontId="21" fillId="55" borderId="11">
      <alignment vertical="center"/>
      <protection locked="0"/>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8"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6" fontId="21" fillId="56" borderId="11">
      <alignment vertical="center"/>
    </xf>
    <xf numFmtId="175" fontId="21" fillId="56" borderId="11">
      <alignment vertical="center"/>
    </xf>
    <xf numFmtId="175" fontId="21" fillId="56" borderId="11">
      <alignment vertical="center"/>
    </xf>
    <xf numFmtId="175" fontId="21" fillId="56" borderId="11">
      <alignment vertical="center"/>
    </xf>
    <xf numFmtId="175" fontId="21" fillId="56" borderId="11">
      <alignment vertical="center"/>
    </xf>
    <xf numFmtId="175" fontId="21" fillId="56" borderId="11">
      <alignment vertical="center"/>
    </xf>
    <xf numFmtId="175" fontId="21" fillId="56" borderId="11">
      <alignment vertical="center"/>
    </xf>
    <xf numFmtId="175" fontId="21" fillId="56" borderId="11">
      <alignment vertical="center"/>
    </xf>
    <xf numFmtId="175" fontId="21" fillId="56" borderId="11">
      <alignment vertical="center"/>
    </xf>
    <xf numFmtId="175" fontId="21" fillId="56" borderId="11">
      <alignment vertical="center"/>
    </xf>
    <xf numFmtId="175" fontId="21" fillId="56" borderId="11">
      <alignment vertical="center"/>
    </xf>
    <xf numFmtId="175" fontId="21" fillId="56" borderId="11">
      <alignment vertical="center"/>
    </xf>
    <xf numFmtId="175" fontId="21" fillId="56" borderId="11">
      <alignment vertical="center"/>
    </xf>
    <xf numFmtId="175" fontId="21" fillId="56" borderId="11">
      <alignment vertical="center"/>
    </xf>
    <xf numFmtId="175"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5" fontId="21" fillId="56" borderId="11">
      <alignment vertical="center"/>
    </xf>
    <xf numFmtId="175" fontId="21" fillId="56" borderId="11">
      <alignment vertical="center"/>
    </xf>
    <xf numFmtId="175" fontId="21" fillId="56" borderId="11">
      <alignment vertical="center"/>
    </xf>
    <xf numFmtId="178" fontId="21" fillId="56" borderId="11">
      <alignment vertical="center"/>
    </xf>
    <xf numFmtId="178" fontId="21" fillId="56" borderId="11">
      <alignment vertical="center"/>
    </xf>
    <xf numFmtId="175"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5" fontId="21" fillId="56" borderId="11">
      <alignment vertical="center"/>
    </xf>
    <xf numFmtId="175" fontId="21" fillId="56" borderId="11">
      <alignment vertical="center"/>
    </xf>
    <xf numFmtId="175" fontId="21" fillId="56" borderId="11">
      <alignment vertical="center"/>
    </xf>
    <xf numFmtId="175" fontId="21" fillId="56" borderId="11">
      <alignment vertical="center"/>
    </xf>
    <xf numFmtId="175" fontId="21" fillId="56" borderId="11">
      <alignment vertical="center"/>
    </xf>
    <xf numFmtId="175" fontId="21" fillId="56" borderId="11">
      <alignment vertical="center"/>
    </xf>
    <xf numFmtId="175" fontId="21" fillId="56" borderId="11">
      <alignment vertical="center"/>
    </xf>
    <xf numFmtId="175" fontId="21" fillId="56" borderId="11">
      <alignment vertical="center"/>
    </xf>
    <xf numFmtId="175" fontId="21" fillId="56" borderId="11">
      <alignment vertical="center"/>
    </xf>
    <xf numFmtId="174" fontId="21" fillId="56" borderId="11">
      <alignment vertical="center"/>
    </xf>
    <xf numFmtId="174" fontId="21" fillId="56" borderId="11">
      <alignment vertical="center"/>
    </xf>
    <xf numFmtId="174" fontId="21" fillId="56" borderId="11">
      <alignment vertical="center"/>
    </xf>
    <xf numFmtId="175" fontId="21" fillId="56" borderId="11">
      <alignment vertical="center"/>
    </xf>
    <xf numFmtId="175"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8"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4"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0" fontId="21" fillId="56" borderId="11">
      <alignment vertical="center"/>
    </xf>
    <xf numFmtId="173" fontId="21" fillId="56" borderId="11">
      <alignment vertical="center"/>
    </xf>
    <xf numFmtId="175"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5" fontId="21" fillId="56" borderId="11">
      <alignment vertical="center"/>
    </xf>
    <xf numFmtId="175" fontId="21" fillId="56" borderId="11">
      <alignment vertical="center"/>
    </xf>
    <xf numFmtId="175" fontId="21" fillId="56" borderId="11">
      <alignment vertical="center"/>
    </xf>
    <xf numFmtId="175" fontId="21" fillId="56" borderId="11">
      <alignment vertical="center"/>
    </xf>
    <xf numFmtId="175" fontId="21" fillId="56" borderId="11">
      <alignment vertical="center"/>
    </xf>
    <xf numFmtId="175" fontId="21" fillId="56" borderId="11">
      <alignment vertical="center"/>
    </xf>
    <xf numFmtId="175" fontId="21" fillId="56" borderId="11">
      <alignment vertical="center"/>
    </xf>
    <xf numFmtId="175" fontId="21" fillId="56" borderId="11">
      <alignment vertical="center"/>
    </xf>
    <xf numFmtId="175"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5" fontId="21" fillId="56" borderId="11">
      <alignment vertical="center"/>
    </xf>
    <xf numFmtId="175"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6" borderId="11">
      <alignment vertical="center"/>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176" fontId="21" fillId="57" borderId="11">
      <alignment horizontal="right" vertical="center"/>
      <protection locked="0"/>
    </xf>
    <xf numFmtId="175" fontId="21" fillId="57" borderId="11">
      <alignment horizontal="right" vertical="center"/>
      <protection locked="0"/>
    </xf>
    <xf numFmtId="175" fontId="21" fillId="57" borderId="11">
      <alignment horizontal="right" vertical="center"/>
      <protection locked="0"/>
    </xf>
    <xf numFmtId="175" fontId="21" fillId="57" borderId="11">
      <alignment horizontal="right" vertical="center"/>
      <protection locked="0"/>
    </xf>
    <xf numFmtId="175" fontId="21" fillId="57" borderId="11">
      <alignment horizontal="right" vertical="center"/>
      <protection locked="0"/>
    </xf>
    <xf numFmtId="175" fontId="21" fillId="57" borderId="11">
      <alignment horizontal="right" vertical="center"/>
      <protection locked="0"/>
    </xf>
    <xf numFmtId="175" fontId="21" fillId="57" borderId="11">
      <alignment horizontal="right" vertical="center"/>
      <protection locked="0"/>
    </xf>
    <xf numFmtId="175" fontId="21" fillId="57" borderId="11">
      <alignment horizontal="right" vertical="center"/>
      <protection locked="0"/>
    </xf>
    <xf numFmtId="175" fontId="21" fillId="57" borderId="11">
      <alignment horizontal="right" vertical="center"/>
      <protection locked="0"/>
    </xf>
    <xf numFmtId="175" fontId="21" fillId="57" borderId="11">
      <alignment horizontal="right" vertical="center"/>
      <protection locked="0"/>
    </xf>
    <xf numFmtId="175" fontId="21" fillId="57" borderId="11">
      <alignment horizontal="right" vertical="center"/>
      <protection locked="0"/>
    </xf>
    <xf numFmtId="175" fontId="21" fillId="57" borderId="11">
      <alignment horizontal="right" vertical="center"/>
      <protection locked="0"/>
    </xf>
    <xf numFmtId="175" fontId="21" fillId="57" borderId="11">
      <alignment horizontal="right" vertical="center"/>
      <protection locked="0"/>
    </xf>
    <xf numFmtId="175" fontId="21" fillId="57" borderId="11">
      <alignment horizontal="right" vertical="center"/>
      <protection locked="0"/>
    </xf>
    <xf numFmtId="175" fontId="21" fillId="57" borderId="11">
      <alignment horizontal="right" vertical="center"/>
      <protection locked="0"/>
    </xf>
    <xf numFmtId="176" fontId="21" fillId="57" borderId="11">
      <alignment horizontal="right" vertical="center"/>
      <protection locked="0"/>
    </xf>
    <xf numFmtId="176" fontId="21" fillId="57" borderId="11">
      <alignment horizontal="right" vertical="center"/>
      <protection locked="0"/>
    </xf>
    <xf numFmtId="176" fontId="21" fillId="57" borderId="11">
      <alignment horizontal="right" vertical="center"/>
      <protection locked="0"/>
    </xf>
    <xf numFmtId="176" fontId="21" fillId="57" borderId="11">
      <alignment horizontal="right" vertical="center"/>
      <protection locked="0"/>
    </xf>
    <xf numFmtId="176" fontId="21" fillId="57" borderId="11">
      <alignment horizontal="right" vertical="center"/>
      <protection locked="0"/>
    </xf>
    <xf numFmtId="176" fontId="21" fillId="57" borderId="11">
      <alignment horizontal="right" vertical="center"/>
      <protection locked="0"/>
    </xf>
    <xf numFmtId="176" fontId="21" fillId="57" borderId="11">
      <alignment horizontal="right" vertical="center"/>
      <protection locked="0"/>
    </xf>
    <xf numFmtId="176" fontId="21" fillId="57" borderId="11">
      <alignment horizontal="right" vertical="center"/>
      <protection locked="0"/>
    </xf>
    <xf numFmtId="176" fontId="21" fillId="57" borderId="11">
      <alignment horizontal="right" vertical="center"/>
      <protection locked="0"/>
    </xf>
    <xf numFmtId="175" fontId="21" fillId="57" borderId="11">
      <alignment horizontal="right" vertical="center"/>
      <protection locked="0"/>
    </xf>
    <xf numFmtId="175" fontId="21" fillId="57" borderId="11">
      <alignment horizontal="right" vertical="center"/>
      <protection locked="0"/>
    </xf>
    <xf numFmtId="175" fontId="21" fillId="57" borderId="11">
      <alignment horizontal="right" vertical="center"/>
      <protection locked="0"/>
    </xf>
    <xf numFmtId="176" fontId="21" fillId="57" borderId="11">
      <alignment horizontal="right" vertical="center"/>
      <protection locked="0"/>
    </xf>
    <xf numFmtId="176" fontId="21" fillId="57" borderId="11">
      <alignment horizontal="right" vertical="center"/>
      <protection locked="0"/>
    </xf>
    <xf numFmtId="175"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5" fontId="21" fillId="57" borderId="11">
      <alignment horizontal="right" vertical="center"/>
      <protection locked="0"/>
    </xf>
    <xf numFmtId="175" fontId="21" fillId="57" borderId="11">
      <alignment horizontal="right" vertical="center"/>
      <protection locked="0"/>
    </xf>
    <xf numFmtId="175" fontId="21" fillId="57" borderId="11">
      <alignment horizontal="right" vertical="center"/>
      <protection locked="0"/>
    </xf>
    <xf numFmtId="175" fontId="21" fillId="57" borderId="11">
      <alignment horizontal="right" vertical="center"/>
      <protection locked="0"/>
    </xf>
    <xf numFmtId="175" fontId="21" fillId="57" borderId="11">
      <alignment horizontal="right" vertical="center"/>
      <protection locked="0"/>
    </xf>
    <xf numFmtId="175" fontId="21" fillId="57" borderId="11">
      <alignment horizontal="right" vertical="center"/>
      <protection locked="0"/>
    </xf>
    <xf numFmtId="175" fontId="21" fillId="57" borderId="11">
      <alignment horizontal="right" vertical="center"/>
      <protection locked="0"/>
    </xf>
    <xf numFmtId="175" fontId="21" fillId="57" borderId="11">
      <alignment horizontal="right" vertical="center"/>
      <protection locked="0"/>
    </xf>
    <xf numFmtId="175"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5" fontId="21" fillId="57" borderId="11">
      <alignment horizontal="right" vertical="center"/>
      <protection locked="0"/>
    </xf>
    <xf numFmtId="175"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0"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174" fontId="21" fillId="57" borderId="11">
      <alignment horizontal="right" vertical="center"/>
      <protection locked="0"/>
    </xf>
    <xf numFmtId="0" fontId="21" fillId="57" borderId="11">
      <alignment horizontal="right" vertical="center"/>
      <protection locked="0"/>
    </xf>
    <xf numFmtId="174" fontId="21" fillId="57" borderId="11">
      <alignment horizontal="right" vertical="center"/>
      <protection locked="0"/>
    </xf>
    <xf numFmtId="173" fontId="21" fillId="57" borderId="11">
      <alignment horizontal="right" vertical="center"/>
      <protection locked="0"/>
    </xf>
    <xf numFmtId="175"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5" fontId="21" fillId="57" borderId="11">
      <alignment horizontal="right" vertical="center"/>
      <protection locked="0"/>
    </xf>
    <xf numFmtId="175" fontId="21" fillId="57" borderId="11">
      <alignment horizontal="right" vertical="center"/>
      <protection locked="0"/>
    </xf>
    <xf numFmtId="175" fontId="21" fillId="57" borderId="11">
      <alignment horizontal="right" vertical="center"/>
      <protection locked="0"/>
    </xf>
    <xf numFmtId="175" fontId="21" fillId="57" borderId="11">
      <alignment horizontal="right" vertical="center"/>
      <protection locked="0"/>
    </xf>
    <xf numFmtId="175" fontId="21" fillId="57" borderId="11">
      <alignment horizontal="right" vertical="center"/>
      <protection locked="0"/>
    </xf>
    <xf numFmtId="175" fontId="21" fillId="57" borderId="11">
      <alignment horizontal="right" vertical="center"/>
      <protection locked="0"/>
    </xf>
    <xf numFmtId="175" fontId="21" fillId="57" borderId="11">
      <alignment horizontal="right" vertical="center"/>
      <protection locked="0"/>
    </xf>
    <xf numFmtId="175" fontId="21" fillId="57" borderId="11">
      <alignment horizontal="right" vertical="center"/>
      <protection locked="0"/>
    </xf>
    <xf numFmtId="175"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5" fontId="21" fillId="57" borderId="11">
      <alignment horizontal="right" vertical="center"/>
      <protection locked="0"/>
    </xf>
    <xf numFmtId="175"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3" fontId="21" fillId="57" borderId="11">
      <alignment horizontal="right" vertical="center"/>
      <protection locked="0"/>
    </xf>
    <xf numFmtId="177" fontId="21" fillId="0" borderId="0">
      <protection locked="0"/>
    </xf>
    <xf numFmtId="4" fontId="49" fillId="53" borderId="34" applyNumberFormat="0" applyProtection="0">
      <alignment vertical="center"/>
    </xf>
    <xf numFmtId="4" fontId="50" fillId="53" borderId="34" applyNumberFormat="0" applyProtection="0">
      <alignment vertical="center"/>
    </xf>
    <xf numFmtId="4" fontId="49" fillId="53" borderId="34" applyNumberFormat="0" applyProtection="0">
      <alignment horizontal="left" vertical="center" indent="1"/>
    </xf>
    <xf numFmtId="0" fontId="49" fillId="53" borderId="34" applyNumberFormat="0" applyProtection="0">
      <alignment horizontal="left" vertical="top" indent="1"/>
    </xf>
    <xf numFmtId="4" fontId="49" fillId="8" borderId="0" applyNumberFormat="0" applyProtection="0">
      <alignment horizontal="left" vertical="center" indent="1"/>
    </xf>
    <xf numFmtId="4" fontId="10" fillId="11" borderId="34" applyNumberFormat="0" applyProtection="0">
      <alignment horizontal="right" vertical="center"/>
    </xf>
    <xf numFmtId="4" fontId="10" fillId="10" borderId="34" applyNumberFormat="0" applyProtection="0">
      <alignment horizontal="right" vertical="center"/>
    </xf>
    <xf numFmtId="4" fontId="10" fillId="37" borderId="34" applyNumberFormat="0" applyProtection="0">
      <alignment horizontal="right" vertical="center"/>
    </xf>
    <xf numFmtId="4" fontId="10" fillId="23" borderId="34" applyNumberFormat="0" applyProtection="0">
      <alignment horizontal="right" vertical="center"/>
    </xf>
    <xf numFmtId="4" fontId="10" fillId="27" borderId="34" applyNumberFormat="0" applyProtection="0">
      <alignment horizontal="right" vertical="center"/>
    </xf>
    <xf numFmtId="4" fontId="10" fillId="46" borderId="34" applyNumberFormat="0" applyProtection="0">
      <alignment horizontal="right" vertical="center"/>
    </xf>
    <xf numFmtId="4" fontId="10" fillId="20" borderId="34" applyNumberFormat="0" applyProtection="0">
      <alignment horizontal="right" vertical="center"/>
    </xf>
    <xf numFmtId="4" fontId="10" fillId="58" borderId="34" applyNumberFormat="0" applyProtection="0">
      <alignment horizontal="right" vertical="center"/>
    </xf>
    <xf numFmtId="4" fontId="10" fillId="21" borderId="34" applyNumberFormat="0" applyProtection="0">
      <alignment horizontal="right" vertical="center"/>
    </xf>
    <xf numFmtId="4" fontId="49" fillId="59" borderId="35" applyNumberFormat="0" applyProtection="0">
      <alignment horizontal="left" vertical="center" indent="1"/>
    </xf>
    <xf numFmtId="4" fontId="49" fillId="59" borderId="35" applyNumberFormat="0" applyProtection="0">
      <alignment horizontal="left" vertical="center" indent="1"/>
    </xf>
    <xf numFmtId="4" fontId="10" fillId="60" borderId="0" applyNumberFormat="0" applyProtection="0">
      <alignment horizontal="left" vertical="center" indent="1"/>
    </xf>
    <xf numFmtId="4" fontId="51" fillId="19" borderId="0" applyNumberFormat="0" applyProtection="0">
      <alignment horizontal="left" vertical="center" indent="1"/>
    </xf>
    <xf numFmtId="4" fontId="10" fillId="8" borderId="34" applyNumberFormat="0" applyProtection="0">
      <alignment horizontal="right" vertical="center"/>
    </xf>
    <xf numFmtId="4" fontId="10" fillId="60" borderId="0" applyNumberFormat="0" applyProtection="0">
      <alignment horizontal="left" vertical="center" indent="1"/>
    </xf>
    <xf numFmtId="4" fontId="10" fillId="60" borderId="0" applyNumberFormat="0" applyProtection="0">
      <alignment horizontal="left" vertical="center" indent="1"/>
    </xf>
    <xf numFmtId="4" fontId="10" fillId="60" borderId="0" applyNumberFormat="0" applyProtection="0">
      <alignment horizontal="left" vertical="center" indent="1"/>
    </xf>
    <xf numFmtId="4" fontId="10" fillId="8" borderId="0" applyNumberFormat="0" applyProtection="0">
      <alignment horizontal="left" vertical="center" indent="1"/>
    </xf>
    <xf numFmtId="4" fontId="10" fillId="8" borderId="0" applyNumberFormat="0" applyProtection="0">
      <alignment horizontal="left" vertical="center" indent="1"/>
    </xf>
    <xf numFmtId="4" fontId="10" fillId="8" borderId="0" applyNumberFormat="0" applyProtection="0">
      <alignment horizontal="left" vertical="center" indent="1"/>
    </xf>
    <xf numFmtId="0" fontId="8" fillId="19" borderId="34" applyNumberFormat="0" applyProtection="0">
      <alignment horizontal="left" vertical="center" indent="1"/>
    </xf>
    <xf numFmtId="0" fontId="8" fillId="19" borderId="34" applyNumberFormat="0" applyProtection="0">
      <alignment horizontal="left" vertical="center" indent="1"/>
    </xf>
    <xf numFmtId="0" fontId="8" fillId="19" borderId="34" applyNumberFormat="0" applyProtection="0">
      <alignment horizontal="left" vertical="center" indent="1"/>
    </xf>
    <xf numFmtId="0" fontId="8" fillId="19" borderId="34" applyNumberFormat="0" applyProtection="0">
      <alignment horizontal="left" vertical="top" indent="1"/>
    </xf>
    <xf numFmtId="0" fontId="8" fillId="19" borderId="34" applyNumberFormat="0" applyProtection="0">
      <alignment horizontal="left" vertical="top" indent="1"/>
    </xf>
    <xf numFmtId="0" fontId="8" fillId="19" borderId="34" applyNumberFormat="0" applyProtection="0">
      <alignment horizontal="left" vertical="top" indent="1"/>
    </xf>
    <xf numFmtId="0" fontId="8" fillId="8" borderId="34" applyNumberFormat="0" applyProtection="0">
      <alignment horizontal="left" vertical="center" indent="1"/>
    </xf>
    <xf numFmtId="0" fontId="8" fillId="8" borderId="34" applyNumberFormat="0" applyProtection="0">
      <alignment horizontal="left" vertical="center" indent="1"/>
    </xf>
    <xf numFmtId="0" fontId="8" fillId="8" borderId="34" applyNumberFormat="0" applyProtection="0">
      <alignment horizontal="left" vertical="center" indent="1"/>
    </xf>
    <xf numFmtId="0" fontId="8" fillId="8" borderId="34" applyNumberFormat="0" applyProtection="0">
      <alignment horizontal="left" vertical="top" indent="1"/>
    </xf>
    <xf numFmtId="0" fontId="8" fillId="8" borderId="34" applyNumberFormat="0" applyProtection="0">
      <alignment horizontal="left" vertical="top" indent="1"/>
    </xf>
    <xf numFmtId="0" fontId="8" fillId="8" borderId="34" applyNumberFormat="0" applyProtection="0">
      <alignment horizontal="left" vertical="top" indent="1"/>
    </xf>
    <xf numFmtId="0" fontId="8" fillId="16" borderId="34" applyNumberFormat="0" applyProtection="0">
      <alignment horizontal="left" vertical="center" indent="1"/>
    </xf>
    <xf numFmtId="0" fontId="8" fillId="16" borderId="34" applyNumberFormat="0" applyProtection="0">
      <alignment horizontal="left" vertical="center" indent="1"/>
    </xf>
    <xf numFmtId="0" fontId="8" fillId="16" borderId="34" applyNumberFormat="0" applyProtection="0">
      <alignment horizontal="left" vertical="center" indent="1"/>
    </xf>
    <xf numFmtId="0" fontId="8" fillId="16" borderId="34" applyNumberFormat="0" applyProtection="0">
      <alignment horizontal="left" vertical="top" indent="1"/>
    </xf>
    <xf numFmtId="0" fontId="8" fillId="16" borderId="34" applyNumberFormat="0" applyProtection="0">
      <alignment horizontal="left" vertical="top" indent="1"/>
    </xf>
    <xf numFmtId="0" fontId="8" fillId="16" borderId="34" applyNumberFormat="0" applyProtection="0">
      <alignment horizontal="left" vertical="top" indent="1"/>
    </xf>
    <xf numFmtId="0" fontId="8" fillId="60" borderId="34" applyNumberFormat="0" applyProtection="0">
      <alignment horizontal="left" vertical="center" indent="1"/>
    </xf>
    <xf numFmtId="0" fontId="8" fillId="60" borderId="34" applyNumberFormat="0" applyProtection="0">
      <alignment horizontal="left" vertical="center" indent="1"/>
    </xf>
    <xf numFmtId="0" fontId="8" fillId="60" borderId="34" applyNumberFormat="0" applyProtection="0">
      <alignment horizontal="left" vertical="center" indent="1"/>
    </xf>
    <xf numFmtId="0" fontId="8" fillId="60" borderId="34" applyNumberFormat="0" applyProtection="0">
      <alignment horizontal="left" vertical="top" indent="1"/>
    </xf>
    <xf numFmtId="0" fontId="8" fillId="60" borderId="34" applyNumberFormat="0" applyProtection="0">
      <alignment horizontal="left" vertical="top" indent="1"/>
    </xf>
    <xf numFmtId="0" fontId="8" fillId="60" borderId="34" applyNumberFormat="0" applyProtection="0">
      <alignment horizontal="left" vertical="top" indent="1"/>
    </xf>
    <xf numFmtId="0" fontId="8" fillId="14" borderId="11" applyNumberFormat="0">
      <protection locked="0"/>
    </xf>
    <xf numFmtId="0" fontId="8" fillId="14" borderId="11" applyNumberFormat="0">
      <protection locked="0"/>
    </xf>
    <xf numFmtId="0" fontId="8" fillId="14" borderId="11" applyNumberFormat="0">
      <protection locked="0"/>
    </xf>
    <xf numFmtId="0" fontId="8" fillId="14" borderId="11" applyNumberFormat="0">
      <protection locked="0"/>
    </xf>
    <xf numFmtId="0" fontId="8" fillId="14" borderId="11" applyNumberFormat="0">
      <protection locked="0"/>
    </xf>
    <xf numFmtId="0" fontId="8" fillId="14" borderId="11" applyNumberFormat="0">
      <protection locked="0"/>
    </xf>
    <xf numFmtId="0" fontId="8" fillId="14" borderId="11" applyNumberFormat="0">
      <protection locked="0"/>
    </xf>
    <xf numFmtId="0" fontId="8" fillId="14" borderId="11" applyNumberFormat="0">
      <protection locked="0"/>
    </xf>
    <xf numFmtId="0" fontId="8" fillId="14" borderId="11" applyNumberFormat="0">
      <protection locked="0"/>
    </xf>
    <xf numFmtId="0" fontId="8" fillId="14" borderId="11" applyNumberFormat="0">
      <protection locked="0"/>
    </xf>
    <xf numFmtId="0" fontId="8" fillId="14" borderId="11" applyNumberFormat="0">
      <protection locked="0"/>
    </xf>
    <xf numFmtId="0" fontId="8" fillId="14" borderId="11" applyNumberFormat="0">
      <protection locked="0"/>
    </xf>
    <xf numFmtId="0" fontId="8" fillId="14" borderId="11" applyNumberFormat="0">
      <protection locked="0"/>
    </xf>
    <xf numFmtId="0" fontId="8" fillId="14" borderId="11" applyNumberFormat="0">
      <protection locked="0"/>
    </xf>
    <xf numFmtId="0" fontId="8" fillId="14" borderId="11" applyNumberFormat="0">
      <protection locked="0"/>
    </xf>
    <xf numFmtId="0" fontId="8" fillId="14" borderId="11" applyNumberFormat="0">
      <protection locked="0"/>
    </xf>
    <xf numFmtId="0" fontId="8" fillId="14" borderId="11" applyNumberFormat="0">
      <protection locked="0"/>
    </xf>
    <xf numFmtId="0" fontId="52" fillId="19" borderId="36" applyBorder="0"/>
    <xf numFmtId="4" fontId="10" fillId="12" borderId="34" applyNumberFormat="0" applyProtection="0">
      <alignment vertical="center"/>
    </xf>
    <xf numFmtId="4" fontId="53" fillId="12" borderId="34" applyNumberFormat="0" applyProtection="0">
      <alignment vertical="center"/>
    </xf>
    <xf numFmtId="4" fontId="10" fillId="12" borderId="34" applyNumberFormat="0" applyProtection="0">
      <alignment horizontal="left" vertical="center" indent="1"/>
    </xf>
    <xf numFmtId="0" fontId="10" fillId="12" borderId="34" applyNumberFormat="0" applyProtection="0">
      <alignment horizontal="left" vertical="top" indent="1"/>
    </xf>
    <xf numFmtId="4" fontId="10" fillId="60" borderId="34" applyNumberFormat="0" applyProtection="0">
      <alignment horizontal="right" vertical="center"/>
    </xf>
    <xf numFmtId="4" fontId="53" fillId="60" borderId="34" applyNumberFormat="0" applyProtection="0">
      <alignment horizontal="right" vertical="center"/>
    </xf>
    <xf numFmtId="4" fontId="10" fillId="8" borderId="34" applyNumberFormat="0" applyProtection="0">
      <alignment horizontal="left" vertical="center" indent="1"/>
    </xf>
    <xf numFmtId="0" fontId="10" fillId="8" borderId="34" applyNumberFormat="0" applyProtection="0">
      <alignment horizontal="left" vertical="top" indent="1"/>
    </xf>
    <xf numFmtId="4" fontId="54" fillId="61" borderId="0" applyNumberFormat="0" applyProtection="0">
      <alignment horizontal="left" vertical="center" indent="1"/>
    </xf>
    <xf numFmtId="0" fontId="55" fillId="62" borderId="11"/>
    <xf numFmtId="0" fontId="55" fillId="62" borderId="11"/>
    <xf numFmtId="0" fontId="55" fillId="62" borderId="11"/>
    <xf numFmtId="0" fontId="55" fillId="62" borderId="11"/>
    <xf numFmtId="0" fontId="55" fillId="62" borderId="11"/>
    <xf numFmtId="0" fontId="55" fillId="62" borderId="11"/>
    <xf numFmtId="0" fontId="55" fillId="62" borderId="11"/>
    <xf numFmtId="0" fontId="55" fillId="62" borderId="11"/>
    <xf numFmtId="4" fontId="56" fillId="60" borderId="34" applyNumberFormat="0" applyProtection="0">
      <alignment horizontal="right" vertical="center"/>
    </xf>
    <xf numFmtId="0" fontId="57" fillId="0" borderId="0" applyNumberFormat="0" applyFill="0" applyBorder="0" applyAlignment="0" applyProtection="0"/>
    <xf numFmtId="0" fontId="8" fillId="63" borderId="0"/>
    <xf numFmtId="0" fontId="8" fillId="0" borderId="0" applyFont="0" applyFill="0" applyBorder="0" applyAlignment="0" applyProtection="0"/>
    <xf numFmtId="0" fontId="8" fillId="0" borderId="0" applyFont="0" applyFill="0" applyBorder="0" applyAlignment="0" applyProtection="0"/>
    <xf numFmtId="0" fontId="58" fillId="0" borderId="37" applyNumberFormat="0" applyAlignment="0" applyProtection="0"/>
    <xf numFmtId="0" fontId="57"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79" fontId="60" fillId="0" borderId="5" applyFill="0"/>
    <xf numFmtId="179" fontId="60" fillId="0" borderId="5" applyFill="0"/>
    <xf numFmtId="179" fontId="60" fillId="0" borderId="5" applyFill="0"/>
    <xf numFmtId="179" fontId="60" fillId="0" borderId="5" applyFill="0"/>
    <xf numFmtId="179" fontId="60" fillId="0" borderId="5" applyFill="0"/>
    <xf numFmtId="179" fontId="60" fillId="0" borderId="5" applyFill="0"/>
    <xf numFmtId="179" fontId="60" fillId="0" borderId="5" applyFill="0"/>
    <xf numFmtId="179" fontId="60" fillId="0" borderId="5" applyFill="0"/>
    <xf numFmtId="0" fontId="22" fillId="0" borderId="38" applyNumberFormat="0" applyFill="0" applyAlignment="0" applyProtection="0"/>
    <xf numFmtId="0" fontId="22" fillId="0" borderId="39" applyNumberFormat="0" applyFill="0" applyAlignment="0" applyProtection="0"/>
    <xf numFmtId="0" fontId="22" fillId="0" borderId="39" applyNumberFormat="0" applyFill="0" applyAlignment="0" applyProtection="0"/>
    <xf numFmtId="42" fontId="8" fillId="0" borderId="0" applyFont="0" applyFill="0" applyBorder="0" applyAlignment="0" applyProtection="0"/>
    <xf numFmtId="44" fontId="8"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2" fillId="72" borderId="0" applyNumberFormat="0" applyBorder="0" applyAlignment="0" applyProtection="0"/>
    <xf numFmtId="0" fontId="67" fillId="71" borderId="0" applyNumberFormat="0" applyBorder="0" applyAlignment="0" applyProtection="0"/>
    <xf numFmtId="0" fontId="67" fillId="71" borderId="0" applyNumberFormat="0" applyBorder="0" applyAlignment="0" applyProtection="0"/>
    <xf numFmtId="0" fontId="67" fillId="71" borderId="0" applyNumberFormat="0" applyBorder="0" applyAlignment="0" applyProtection="0"/>
    <xf numFmtId="0" fontId="67" fillId="71" borderId="0" applyNumberFormat="0" applyBorder="0" applyAlignment="0" applyProtection="0"/>
    <xf numFmtId="0" fontId="67" fillId="71" borderId="0" applyNumberFormat="0" applyBorder="0" applyAlignment="0" applyProtection="0"/>
    <xf numFmtId="0" fontId="17" fillId="47" borderId="66" applyNumberFormat="0" applyAlignment="0" applyProtection="0"/>
    <xf numFmtId="0" fontId="17" fillId="47" borderId="66" applyNumberFormat="0" applyAlignment="0" applyProtection="0"/>
    <xf numFmtId="0" fontId="17" fillId="47" borderId="66" applyNumberFormat="0" applyAlignment="0" applyProtection="0"/>
    <xf numFmtId="0" fontId="17" fillId="47" borderId="66" applyNumberFormat="0" applyAlignment="0" applyProtection="0"/>
    <xf numFmtId="0" fontId="18" fillId="22" borderId="66" applyNumberFormat="0" applyAlignment="0" applyProtection="0"/>
    <xf numFmtId="0" fontId="17" fillId="47" borderId="66" applyNumberFormat="0" applyAlignment="0" applyProtection="0"/>
    <xf numFmtId="0" fontId="18" fillId="22" borderId="66" applyNumberFormat="0" applyAlignment="0" applyProtection="0"/>
    <xf numFmtId="166" fontId="2" fillId="0" borderId="0" applyFont="0" applyFill="0" applyBorder="0" applyAlignment="0" applyProtection="0"/>
    <xf numFmtId="0" fontId="37" fillId="44" borderId="66" applyNumberFormat="0" applyAlignment="0" applyProtection="0"/>
    <xf numFmtId="0" fontId="37" fillId="44" borderId="66" applyNumberFormat="0" applyAlignment="0" applyProtection="0"/>
    <xf numFmtId="0" fontId="37" fillId="44" borderId="66" applyNumberFormat="0" applyAlignment="0" applyProtection="0"/>
    <xf numFmtId="0" fontId="37" fillId="44" borderId="66" applyNumberFormat="0" applyAlignment="0" applyProtection="0"/>
    <xf numFmtId="0" fontId="38" fillId="18" borderId="66" applyNumberFormat="0" applyAlignment="0" applyProtection="0"/>
    <xf numFmtId="0" fontId="37" fillId="44" borderId="66" applyNumberFormat="0" applyAlignment="0" applyProtection="0"/>
    <xf numFmtId="0" fontId="38" fillId="18" borderId="66"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12" borderId="67" applyNumberFormat="0" applyFont="0" applyAlignment="0" applyProtection="0"/>
    <xf numFmtId="0" fontId="8" fillId="12" borderId="67" applyNumberFormat="0" applyFont="0" applyAlignment="0" applyProtection="0"/>
    <xf numFmtId="0" fontId="8" fillId="43" borderId="67" applyNumberFormat="0" applyFont="0" applyAlignment="0" applyProtection="0"/>
    <xf numFmtId="0" fontId="8" fillId="12" borderId="67" applyNumberFormat="0" applyFont="0" applyAlignment="0" applyProtection="0"/>
    <xf numFmtId="0" fontId="11" fillId="12" borderId="67" applyNumberFormat="0" applyFont="0" applyAlignment="0" applyProtection="0"/>
    <xf numFmtId="0" fontId="2" fillId="3" borderId="2" applyNumberFormat="0" applyFont="0" applyAlignment="0" applyProtection="0"/>
    <xf numFmtId="0" fontId="47" fillId="22" borderId="33" applyNumberFormat="0" applyAlignment="0" applyProtection="0"/>
    <xf numFmtId="0" fontId="47" fillId="47" borderId="33" applyNumberFormat="0" applyAlignment="0" applyProtection="0"/>
    <xf numFmtId="0" fontId="47" fillId="22" borderId="33" applyNumberFormat="0" applyAlignment="0" applyProtection="0"/>
    <xf numFmtId="0" fontId="68" fillId="2" borderId="63"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4" fontId="49" fillId="53" borderId="34" applyNumberFormat="0" applyProtection="0">
      <alignment vertical="center"/>
    </xf>
    <xf numFmtId="4" fontId="50" fillId="53" borderId="34" applyNumberFormat="0" applyProtection="0">
      <alignment vertical="center"/>
    </xf>
    <xf numFmtId="4" fontId="49" fillId="53" borderId="34" applyNumberFormat="0" applyProtection="0">
      <alignment horizontal="left" vertical="center" indent="1"/>
    </xf>
    <xf numFmtId="0" fontId="49" fillId="53" borderId="34" applyNumberFormat="0" applyProtection="0">
      <alignment horizontal="left" vertical="top" indent="1"/>
    </xf>
    <xf numFmtId="4" fontId="10" fillId="11" borderId="34" applyNumberFormat="0" applyProtection="0">
      <alignment horizontal="right" vertical="center"/>
    </xf>
    <xf numFmtId="4" fontId="10" fillId="10" borderId="34" applyNumberFormat="0" applyProtection="0">
      <alignment horizontal="right" vertical="center"/>
    </xf>
    <xf numFmtId="4" fontId="10" fillId="37" borderId="34" applyNumberFormat="0" applyProtection="0">
      <alignment horizontal="right" vertical="center"/>
    </xf>
    <xf numFmtId="4" fontId="10" fillId="23" borderId="34" applyNumberFormat="0" applyProtection="0">
      <alignment horizontal="right" vertical="center"/>
    </xf>
    <xf numFmtId="4" fontId="10" fillId="27" borderId="34" applyNumberFormat="0" applyProtection="0">
      <alignment horizontal="right" vertical="center"/>
    </xf>
    <xf numFmtId="4" fontId="10" fillId="46" borderId="34" applyNumberFormat="0" applyProtection="0">
      <alignment horizontal="right" vertical="center"/>
    </xf>
    <xf numFmtId="4" fontId="10" fillId="20" borderId="34" applyNumberFormat="0" applyProtection="0">
      <alignment horizontal="right" vertical="center"/>
    </xf>
    <xf numFmtId="4" fontId="10" fillId="58" borderId="34" applyNumberFormat="0" applyProtection="0">
      <alignment horizontal="right" vertical="center"/>
    </xf>
    <xf numFmtId="4" fontId="10" fillId="21" borderId="34" applyNumberFormat="0" applyProtection="0">
      <alignment horizontal="right" vertical="center"/>
    </xf>
    <xf numFmtId="4" fontId="49" fillId="59" borderId="35" applyNumberFormat="0" applyProtection="0">
      <alignment horizontal="left" vertical="center" indent="1"/>
    </xf>
    <xf numFmtId="4" fontId="10" fillId="8" borderId="34" applyNumberFormat="0" applyProtection="0">
      <alignment horizontal="right" vertical="center"/>
    </xf>
    <xf numFmtId="0" fontId="8" fillId="19" borderId="34" applyNumberFormat="0" applyProtection="0">
      <alignment horizontal="left" vertical="center" indent="1"/>
    </xf>
    <xf numFmtId="0" fontId="8" fillId="19" borderId="34" applyNumberFormat="0" applyProtection="0">
      <alignment horizontal="left" vertical="center" indent="1"/>
    </xf>
    <xf numFmtId="0" fontId="8" fillId="19" borderId="34" applyNumberFormat="0" applyProtection="0">
      <alignment horizontal="left" vertical="top" indent="1"/>
    </xf>
    <xf numFmtId="0" fontId="8" fillId="19" borderId="34" applyNumberFormat="0" applyProtection="0">
      <alignment horizontal="left" vertical="top" indent="1"/>
    </xf>
    <xf numFmtId="0" fontId="8" fillId="8" borderId="34" applyNumberFormat="0" applyProtection="0">
      <alignment horizontal="left" vertical="center" indent="1"/>
    </xf>
    <xf numFmtId="0" fontId="8" fillId="8" borderId="34" applyNumberFormat="0" applyProtection="0">
      <alignment horizontal="left" vertical="center" indent="1"/>
    </xf>
    <xf numFmtId="0" fontId="8" fillId="8" borderId="34" applyNumberFormat="0" applyProtection="0">
      <alignment horizontal="left" vertical="top" indent="1"/>
    </xf>
    <xf numFmtId="0" fontId="8" fillId="8" borderId="34" applyNumberFormat="0" applyProtection="0">
      <alignment horizontal="left" vertical="top" indent="1"/>
    </xf>
    <xf numFmtId="0" fontId="8" fillId="16" borderId="34" applyNumberFormat="0" applyProtection="0">
      <alignment horizontal="left" vertical="center" indent="1"/>
    </xf>
    <xf numFmtId="0" fontId="8" fillId="16" borderId="34" applyNumberFormat="0" applyProtection="0">
      <alignment horizontal="left" vertical="center" indent="1"/>
    </xf>
    <xf numFmtId="0" fontId="8" fillId="16" borderId="34" applyNumberFormat="0" applyProtection="0">
      <alignment horizontal="left" vertical="top" indent="1"/>
    </xf>
    <xf numFmtId="0" fontId="8" fillId="16" borderId="34" applyNumberFormat="0" applyProtection="0">
      <alignment horizontal="left" vertical="top" indent="1"/>
    </xf>
    <xf numFmtId="0" fontId="8" fillId="60" borderId="34" applyNumberFormat="0" applyProtection="0">
      <alignment horizontal="left" vertical="center" indent="1"/>
    </xf>
    <xf numFmtId="0" fontId="8" fillId="60" borderId="34" applyNumberFormat="0" applyProtection="0">
      <alignment horizontal="left" vertical="center" indent="1"/>
    </xf>
    <xf numFmtId="0" fontId="8" fillId="60" borderId="34" applyNumberFormat="0" applyProtection="0">
      <alignment horizontal="left" vertical="top" indent="1"/>
    </xf>
    <xf numFmtId="0" fontId="8" fillId="60" borderId="34" applyNumberFormat="0" applyProtection="0">
      <alignment horizontal="left" vertical="top" indent="1"/>
    </xf>
    <xf numFmtId="0" fontId="52" fillId="19" borderId="36" applyBorder="0"/>
    <xf numFmtId="4" fontId="10" fillId="12" borderId="34" applyNumberFormat="0" applyProtection="0">
      <alignment vertical="center"/>
    </xf>
    <xf numFmtId="4" fontId="53" fillId="12" borderId="34" applyNumberFormat="0" applyProtection="0">
      <alignment vertical="center"/>
    </xf>
    <xf numFmtId="4" fontId="10" fillId="12" borderId="34" applyNumberFormat="0" applyProtection="0">
      <alignment horizontal="left" vertical="center" indent="1"/>
    </xf>
    <xf numFmtId="0" fontId="10" fillId="12" borderId="34" applyNumberFormat="0" applyProtection="0">
      <alignment horizontal="left" vertical="top" indent="1"/>
    </xf>
    <xf numFmtId="4" fontId="10" fillId="60" borderId="34" applyNumberFormat="0" applyProtection="0">
      <alignment horizontal="right" vertical="center"/>
    </xf>
    <xf numFmtId="4" fontId="53" fillId="60" borderId="34" applyNumberFormat="0" applyProtection="0">
      <alignment horizontal="right" vertical="center"/>
    </xf>
    <xf numFmtId="4" fontId="10" fillId="8" borderId="34" applyNumberFormat="0" applyProtection="0">
      <alignment horizontal="left" vertical="center" indent="1"/>
    </xf>
    <xf numFmtId="0" fontId="10" fillId="8" borderId="34" applyNumberFormat="0" applyProtection="0">
      <alignment horizontal="left" vertical="top" indent="1"/>
    </xf>
    <xf numFmtId="4" fontId="56" fillId="60" borderId="34" applyNumberFormat="0" applyProtection="0">
      <alignment horizontal="right" vertical="center"/>
    </xf>
    <xf numFmtId="179" fontId="60" fillId="0" borderId="53" applyFill="0"/>
    <xf numFmtId="179" fontId="60" fillId="0" borderId="53" applyFill="0"/>
    <xf numFmtId="179" fontId="60" fillId="0" borderId="53" applyFill="0"/>
    <xf numFmtId="179" fontId="60" fillId="0" borderId="53" applyFill="0"/>
    <xf numFmtId="179" fontId="60" fillId="0" borderId="53" applyFill="0"/>
    <xf numFmtId="179" fontId="60" fillId="0" borderId="53" applyFill="0"/>
    <xf numFmtId="179" fontId="60" fillId="0" borderId="53" applyFill="0"/>
    <xf numFmtId="179" fontId="60" fillId="0" borderId="53" applyFill="0"/>
    <xf numFmtId="179" fontId="60" fillId="0" borderId="53" applyFill="0"/>
    <xf numFmtId="179" fontId="60" fillId="0" borderId="53" applyFill="0"/>
    <xf numFmtId="179" fontId="60" fillId="0" borderId="53" applyFill="0"/>
    <xf numFmtId="179" fontId="60" fillId="0" borderId="53" applyFill="0"/>
    <xf numFmtId="179" fontId="60" fillId="0" borderId="53" applyFill="0"/>
    <xf numFmtId="179" fontId="60" fillId="0" borderId="53" applyFill="0"/>
    <xf numFmtId="179" fontId="60" fillId="0" borderId="53" applyFill="0"/>
    <xf numFmtId="179" fontId="60" fillId="0" borderId="53" applyFill="0"/>
    <xf numFmtId="0" fontId="22" fillId="0" borderId="68" applyNumberFormat="0" applyFill="0" applyAlignment="0" applyProtection="0"/>
    <xf numFmtId="0" fontId="22" fillId="0" borderId="69" applyNumberFormat="0" applyFill="0" applyAlignment="0" applyProtection="0"/>
    <xf numFmtId="0" fontId="22" fillId="0" borderId="68" applyNumberFormat="0" applyFill="0" applyAlignment="0" applyProtection="0"/>
    <xf numFmtId="0" fontId="69" fillId="0" borderId="64" applyNumberFormat="0" applyFill="0" applyAlignment="0" applyProtection="0"/>
  </cellStyleXfs>
  <cellXfs count="118">
    <xf numFmtId="0" fontId="0" fillId="0" borderId="0" xfId="0"/>
    <xf numFmtId="0" fontId="2" fillId="0" borderId="0" xfId="1"/>
    <xf numFmtId="0" fontId="2" fillId="0" borderId="0" xfId="2" applyFont="1" applyProtection="1"/>
    <xf numFmtId="0" fontId="1" fillId="0" borderId="0" xfId="2"/>
    <xf numFmtId="0" fontId="2" fillId="0" borderId="17" xfId="2" applyFont="1" applyBorder="1" applyAlignment="1" applyProtection="1">
      <alignment vertical="center"/>
    </xf>
    <xf numFmtId="0" fontId="2" fillId="0" borderId="18" xfId="2" applyFont="1" applyBorder="1" applyAlignment="1" applyProtection="1">
      <alignment vertical="center"/>
    </xf>
    <xf numFmtId="0" fontId="2" fillId="0" borderId="20" xfId="2" applyFont="1" applyBorder="1" applyAlignment="1" applyProtection="1">
      <alignment vertical="center"/>
    </xf>
    <xf numFmtId="0" fontId="2" fillId="0" borderId="21" xfId="2" applyFont="1" applyBorder="1" applyAlignment="1" applyProtection="1">
      <alignment vertical="center"/>
    </xf>
    <xf numFmtId="0" fontId="5" fillId="0" borderId="40" xfId="2" applyFont="1" applyFill="1" applyBorder="1" applyAlignment="1" applyProtection="1">
      <alignment horizontal="center" vertical="center"/>
    </xf>
    <xf numFmtId="0" fontId="2" fillId="0" borderId="0" xfId="2" applyFont="1" applyFill="1" applyAlignment="1" applyProtection="1">
      <alignment horizontal="center"/>
    </xf>
    <xf numFmtId="0" fontId="2" fillId="0" borderId="0" xfId="2" applyFont="1" applyFill="1" applyProtection="1"/>
    <xf numFmtId="0" fontId="2" fillId="0" borderId="0" xfId="2" applyFont="1" applyAlignment="1" applyProtection="1">
      <alignment wrapText="1"/>
    </xf>
    <xf numFmtId="0" fontId="2" fillId="64" borderId="0" xfId="2" applyFont="1" applyFill="1" applyProtection="1"/>
    <xf numFmtId="0" fontId="2" fillId="0" borderId="0" xfId="2" applyFont="1" applyAlignment="1" applyProtection="1">
      <alignment horizontal="center" wrapText="1"/>
    </xf>
    <xf numFmtId="0" fontId="2" fillId="0" borderId="3" xfId="2" applyFont="1" applyBorder="1" applyProtection="1"/>
    <xf numFmtId="0" fontId="62" fillId="64" borderId="0" xfId="2" applyFont="1" applyFill="1" applyProtection="1"/>
    <xf numFmtId="0" fontId="4" fillId="4" borderId="7" xfId="3" applyFont="1" applyFill="1" applyBorder="1" applyAlignment="1" applyProtection="1">
      <alignment horizontal="center" vertical="center" wrapText="1"/>
    </xf>
    <xf numFmtId="0" fontId="4" fillId="4" borderId="8" xfId="3" applyFont="1" applyFill="1" applyBorder="1" applyAlignment="1" applyProtection="1">
      <alignment horizontal="center" vertical="center" wrapText="1"/>
    </xf>
    <xf numFmtId="14" fontId="4" fillId="4" borderId="8" xfId="3" applyNumberFormat="1" applyFont="1" applyFill="1" applyBorder="1" applyAlignment="1" applyProtection="1">
      <alignment horizontal="center" vertical="center" wrapText="1"/>
    </xf>
    <xf numFmtId="0" fontId="4" fillId="4" borderId="41" xfId="3" applyFont="1" applyFill="1" applyBorder="1" applyAlignment="1" applyProtection="1">
      <alignment horizontal="center" vertical="center" wrapText="1"/>
    </xf>
    <xf numFmtId="0" fontId="4" fillId="4" borderId="9" xfId="3" applyFont="1" applyFill="1" applyBorder="1" applyAlignment="1" applyProtection="1">
      <alignment horizontal="center" vertical="center" wrapText="1"/>
    </xf>
    <xf numFmtId="0" fontId="4" fillId="4" borderId="10" xfId="3" applyFont="1" applyFill="1" applyBorder="1" applyAlignment="1" applyProtection="1">
      <alignment horizontal="center" vertical="center" wrapText="1"/>
    </xf>
    <xf numFmtId="0" fontId="5" fillId="0" borderId="42" xfId="2" applyFont="1" applyFill="1" applyBorder="1" applyAlignment="1" applyProtection="1">
      <alignment horizontal="center" vertical="center"/>
    </xf>
    <xf numFmtId="0" fontId="5" fillId="0" borderId="42" xfId="2" applyFont="1" applyFill="1" applyBorder="1" applyAlignment="1" applyProtection="1">
      <alignment horizontal="center" vertical="center" wrapText="1"/>
    </xf>
    <xf numFmtId="14" fontId="5" fillId="0" borderId="42" xfId="2" applyNumberFormat="1" applyFont="1" applyFill="1" applyBorder="1" applyAlignment="1" applyProtection="1">
      <alignment horizontal="center" vertical="center"/>
    </xf>
    <xf numFmtId="168" fontId="5" fillId="0" borderId="42" xfId="2" applyNumberFormat="1" applyFont="1" applyFill="1" applyBorder="1" applyAlignment="1" applyProtection="1">
      <alignment horizontal="left" vertical="center"/>
    </xf>
    <xf numFmtId="168" fontId="5" fillId="0" borderId="43" xfId="2" applyNumberFormat="1" applyFont="1" applyFill="1" applyBorder="1" applyAlignment="1" applyProtection="1">
      <alignment horizontal="left" vertical="center"/>
    </xf>
    <xf numFmtId="9" fontId="5" fillId="0" borderId="40" xfId="4" applyFont="1" applyFill="1" applyBorder="1" applyAlignment="1" applyProtection="1">
      <alignment horizontal="center" vertical="center"/>
    </xf>
    <xf numFmtId="9" fontId="5" fillId="0" borderId="42" xfId="4" applyFont="1" applyFill="1" applyBorder="1" applyAlignment="1" applyProtection="1">
      <alignment horizontal="center" vertical="center"/>
    </xf>
    <xf numFmtId="9" fontId="5" fillId="0" borderId="44" xfId="4" applyFont="1" applyFill="1" applyBorder="1" applyAlignment="1" applyProtection="1">
      <alignment horizontal="center" vertical="center"/>
    </xf>
    <xf numFmtId="168" fontId="5" fillId="0" borderId="40" xfId="2" applyNumberFormat="1" applyFont="1" applyFill="1" applyBorder="1" applyAlignment="1" applyProtection="1">
      <alignment horizontal="left" vertical="center"/>
    </xf>
    <xf numFmtId="168" fontId="5" fillId="0" borderId="44" xfId="2" applyNumberFormat="1" applyFont="1" applyFill="1" applyBorder="1" applyAlignment="1" applyProtection="1">
      <alignment horizontal="left" vertical="center"/>
    </xf>
    <xf numFmtId="0" fontId="5" fillId="0" borderId="12" xfId="2" applyFont="1" applyFill="1" applyBorder="1" applyAlignment="1" applyProtection="1">
      <alignment horizontal="left" vertical="center"/>
    </xf>
    <xf numFmtId="0" fontId="5" fillId="0" borderId="44" xfId="2" applyFont="1" applyFill="1" applyBorder="1" applyAlignment="1" applyProtection="1">
      <alignment horizontal="left" vertical="center" wrapText="1"/>
    </xf>
    <xf numFmtId="0" fontId="2" fillId="0" borderId="45" xfId="2" applyFont="1" applyBorder="1" applyProtection="1"/>
    <xf numFmtId="0" fontId="2" fillId="0" borderId="42" xfId="2" applyFont="1" applyBorder="1" applyProtection="1"/>
    <xf numFmtId="0" fontId="2" fillId="0" borderId="45" xfId="2" applyFont="1" applyBorder="1" applyAlignment="1" applyProtection="1">
      <alignment horizontal="center"/>
    </xf>
    <xf numFmtId="0" fontId="2" fillId="0" borderId="49" xfId="2" applyFont="1" applyBorder="1" applyAlignment="1" applyProtection="1">
      <alignment vertical="center"/>
    </xf>
    <xf numFmtId="0" fontId="2" fillId="0" borderId="50" xfId="2" applyFont="1" applyBorder="1" applyAlignment="1" applyProtection="1">
      <alignment vertical="center"/>
    </xf>
    <xf numFmtId="0" fontId="5" fillId="7" borderId="47" xfId="2" applyFont="1" applyFill="1" applyBorder="1" applyAlignment="1" applyProtection="1">
      <alignment horizontal="center" vertical="center"/>
    </xf>
    <xf numFmtId="168" fontId="4" fillId="6" borderId="46" xfId="2" applyNumberFormat="1" applyFont="1" applyFill="1" applyBorder="1" applyAlignment="1" applyProtection="1">
      <alignment horizontal="center" vertical="center"/>
    </xf>
    <xf numFmtId="168" fontId="4" fillId="7" borderId="46" xfId="2" applyNumberFormat="1" applyFont="1" applyFill="1" applyBorder="1" applyAlignment="1" applyProtection="1">
      <alignment horizontal="center" vertical="center"/>
    </xf>
    <xf numFmtId="0" fontId="4" fillId="4" borderId="51" xfId="3" applyFont="1" applyFill="1" applyBorder="1" applyAlignment="1" applyProtection="1">
      <alignment horizontal="center" vertical="center" wrapText="1"/>
    </xf>
    <xf numFmtId="0" fontId="4" fillId="4" borderId="17" xfId="3" applyFont="1" applyFill="1" applyBorder="1" applyAlignment="1" applyProtection="1">
      <alignment vertical="center"/>
    </xf>
    <xf numFmtId="0" fontId="4" fillId="4" borderId="56" xfId="3" applyFont="1" applyFill="1" applyBorder="1" applyAlignment="1" applyProtection="1">
      <alignment horizontal="center" vertical="center" wrapText="1"/>
    </xf>
    <xf numFmtId="165" fontId="2" fillId="66" borderId="3" xfId="1" applyNumberFormat="1" applyFill="1" applyBorder="1" applyAlignment="1">
      <alignment horizontal="left" vertical="center"/>
    </xf>
    <xf numFmtId="164" fontId="2" fillId="66" borderId="3" xfId="1" applyNumberFormat="1" applyFill="1" applyBorder="1" applyAlignment="1">
      <alignment horizontal="left" vertical="center"/>
    </xf>
    <xf numFmtId="0" fontId="2" fillId="66" borderId="21" xfId="0" applyFont="1" applyFill="1" applyBorder="1" applyAlignment="1">
      <alignment horizontal="left" vertical="center" wrapText="1"/>
    </xf>
    <xf numFmtId="0" fontId="2" fillId="0" borderId="0" xfId="2" applyFont="1" applyFill="1" applyBorder="1" applyAlignment="1" applyProtection="1">
      <alignment vertical="center"/>
    </xf>
    <xf numFmtId="0" fontId="5" fillId="0" borderId="0" xfId="2" applyFont="1" applyFill="1" applyBorder="1" applyAlignment="1" applyProtection="1">
      <alignment horizontal="center" vertical="center"/>
    </xf>
    <xf numFmtId="168" fontId="4" fillId="0" borderId="0" xfId="2" applyNumberFormat="1" applyFont="1" applyFill="1" applyBorder="1" applyAlignment="1" applyProtection="1">
      <alignment horizontal="center" vertical="center"/>
    </xf>
    <xf numFmtId="168" fontId="4" fillId="0" borderId="0" xfId="2" applyNumberFormat="1" applyFont="1" applyFill="1" applyBorder="1" applyAlignment="1" applyProtection="1">
      <alignment horizontal="left" vertical="center"/>
    </xf>
    <xf numFmtId="0" fontId="4" fillId="4" borderId="52" xfId="3" applyFont="1" applyFill="1" applyBorder="1" applyAlignment="1" applyProtection="1">
      <alignment vertical="center"/>
    </xf>
    <xf numFmtId="0" fontId="4" fillId="4" borderId="59" xfId="3" applyFont="1" applyFill="1" applyBorder="1" applyAlignment="1" applyProtection="1">
      <alignment vertical="center" wrapText="1"/>
    </xf>
    <xf numFmtId="0" fontId="4" fillId="4" borderId="57" xfId="3" applyFont="1" applyFill="1" applyBorder="1" applyAlignment="1" applyProtection="1">
      <alignment horizontal="center" vertical="center" wrapText="1"/>
    </xf>
    <xf numFmtId="0" fontId="4" fillId="4" borderId="58" xfId="3" applyFont="1" applyFill="1" applyBorder="1" applyAlignment="1" applyProtection="1">
      <alignment horizontal="center" vertical="center" wrapText="1"/>
    </xf>
    <xf numFmtId="168" fontId="4" fillId="67" borderId="46" xfId="2" applyNumberFormat="1" applyFont="1" applyFill="1" applyBorder="1" applyAlignment="1" applyProtection="1">
      <alignment horizontal="center" vertical="center"/>
    </xf>
    <xf numFmtId="168" fontId="4" fillId="67" borderId="46" xfId="2" applyNumberFormat="1" applyFont="1" applyFill="1" applyBorder="1" applyAlignment="1" applyProtection="1">
      <alignment horizontal="left" vertical="center"/>
    </xf>
    <xf numFmtId="168" fontId="4" fillId="67" borderId="48" xfId="2" applyNumberFormat="1" applyFont="1" applyFill="1" applyBorder="1" applyAlignment="1" applyProtection="1">
      <alignment horizontal="left" vertical="center"/>
    </xf>
    <xf numFmtId="0" fontId="4" fillId="68" borderId="57" xfId="3" applyFont="1" applyFill="1" applyBorder="1" applyAlignment="1" applyProtection="1">
      <alignment horizontal="center" vertical="center" wrapText="1"/>
    </xf>
    <xf numFmtId="0" fontId="4" fillId="68" borderId="13" xfId="3" applyFont="1" applyFill="1" applyBorder="1" applyAlignment="1" applyProtection="1">
      <alignment horizontal="center" vertical="center" wrapText="1"/>
    </xf>
    <xf numFmtId="0" fontId="4" fillId="68" borderId="14" xfId="3" applyFont="1" applyFill="1" applyBorder="1" applyAlignment="1" applyProtection="1">
      <alignment horizontal="center" vertical="center" wrapText="1"/>
    </xf>
    <xf numFmtId="0" fontId="4" fillId="68" borderId="15" xfId="3" applyFont="1" applyFill="1" applyBorder="1" applyAlignment="1" applyProtection="1">
      <alignment horizontal="center" vertical="center" wrapText="1"/>
    </xf>
    <xf numFmtId="168" fontId="1" fillId="5" borderId="11" xfId="2" applyNumberFormat="1" applyFill="1" applyBorder="1" applyAlignment="1">
      <alignment horizontal="center" vertical="center"/>
    </xf>
    <xf numFmtId="0" fontId="2" fillId="67" borderId="0" xfId="2" applyFont="1" applyFill="1" applyBorder="1" applyAlignment="1" applyProtection="1">
      <alignment vertical="center"/>
    </xf>
    <xf numFmtId="0" fontId="2" fillId="69" borderId="0" xfId="2" applyFont="1" applyFill="1" applyBorder="1" applyAlignment="1" applyProtection="1">
      <alignment vertical="center"/>
    </xf>
    <xf numFmtId="0" fontId="2" fillId="70" borderId="0" xfId="1" applyFill="1"/>
    <xf numFmtId="0" fontId="65" fillId="0" borderId="0" xfId="2" applyFont="1" applyFill="1" applyBorder="1" applyAlignment="1" applyProtection="1">
      <alignment vertical="center"/>
    </xf>
    <xf numFmtId="0" fontId="65" fillId="0" borderId="0" xfId="1" applyFont="1"/>
    <xf numFmtId="0" fontId="66" fillId="0" borderId="0" xfId="1" applyFont="1"/>
    <xf numFmtId="168" fontId="5" fillId="67" borderId="42" xfId="2" applyNumberFormat="1" applyFont="1" applyFill="1" applyBorder="1" applyAlignment="1" applyProtection="1">
      <alignment horizontal="left" vertical="center"/>
    </xf>
    <xf numFmtId="0" fontId="2" fillId="66" borderId="20" xfId="1" applyFill="1" applyBorder="1" applyAlignment="1">
      <alignment horizontal="left" vertical="center" wrapText="1"/>
    </xf>
    <xf numFmtId="168" fontId="4" fillId="0" borderId="42" xfId="2" applyNumberFormat="1" applyFont="1" applyFill="1" applyBorder="1" applyAlignment="1" applyProtection="1">
      <alignment horizontal="center" vertical="center"/>
    </xf>
    <xf numFmtId="168" fontId="4" fillId="67" borderId="61" xfId="2" applyNumberFormat="1" applyFont="1" applyFill="1" applyBorder="1" applyAlignment="1" applyProtection="1">
      <alignment horizontal="center" vertical="center"/>
    </xf>
    <xf numFmtId="168" fontId="4" fillId="67" borderId="61" xfId="2" applyNumberFormat="1" applyFont="1" applyFill="1" applyBorder="1" applyAlignment="1" applyProtection="1">
      <alignment horizontal="left" vertical="center"/>
    </xf>
    <xf numFmtId="168" fontId="4" fillId="67" borderId="62" xfId="2" applyNumberFormat="1" applyFont="1" applyFill="1" applyBorder="1" applyAlignment="1" applyProtection="1">
      <alignment horizontal="left" vertical="center"/>
    </xf>
    <xf numFmtId="168" fontId="4" fillId="0" borderId="46" xfId="2" applyNumberFormat="1" applyFont="1" applyFill="1" applyBorder="1" applyAlignment="1" applyProtection="1">
      <alignment horizontal="center" vertical="center"/>
    </xf>
    <xf numFmtId="0" fontId="5" fillId="0" borderId="47" xfId="2" applyFont="1" applyFill="1" applyBorder="1" applyAlignment="1" applyProtection="1">
      <alignment horizontal="center" vertical="center"/>
    </xf>
    <xf numFmtId="168" fontId="4" fillId="0" borderId="60" xfId="2" applyNumberFormat="1" applyFont="1" applyFill="1" applyBorder="1" applyAlignment="1" applyProtection="1">
      <alignment horizontal="center" vertical="center"/>
    </xf>
    <xf numFmtId="168" fontId="4" fillId="0" borderId="47" xfId="2" applyNumberFormat="1" applyFont="1" applyFill="1" applyBorder="1" applyAlignment="1" applyProtection="1">
      <alignment horizontal="center" vertical="center"/>
    </xf>
    <xf numFmtId="168" fontId="4" fillId="6" borderId="60" xfId="2" applyNumberFormat="1" applyFont="1" applyFill="1" applyBorder="1" applyAlignment="1" applyProtection="1">
      <alignment horizontal="center" vertical="center"/>
    </xf>
    <xf numFmtId="165" fontId="2" fillId="0" borderId="0" xfId="1" applyNumberFormat="1" applyFill="1" applyBorder="1" applyAlignment="1">
      <alignment horizontal="left" vertical="center"/>
    </xf>
    <xf numFmtId="164" fontId="2" fillId="0" borderId="0" xfId="1" applyNumberFormat="1" applyFill="1" applyBorder="1" applyAlignment="1">
      <alignment horizontal="left" vertical="center"/>
    </xf>
    <xf numFmtId="0" fontId="2" fillId="0" borderId="17" xfId="1" applyFill="1" applyBorder="1" applyAlignment="1">
      <alignment horizontal="left" vertical="center" wrapText="1"/>
    </xf>
    <xf numFmtId="0" fontId="2" fillId="0" borderId="18" xfId="0" applyFont="1" applyBorder="1" applyAlignment="1">
      <alignment horizontal="left" vertical="center" wrapText="1"/>
    </xf>
    <xf numFmtId="0" fontId="2" fillId="0" borderId="0" xfId="2" applyFont="1" applyBorder="1" applyProtection="1"/>
    <xf numFmtId="0" fontId="2" fillId="0" borderId="0" xfId="2" applyFont="1" applyBorder="1" applyAlignment="1" applyProtection="1">
      <alignment wrapText="1"/>
    </xf>
    <xf numFmtId="0" fontId="2" fillId="0" borderId="0" xfId="2" applyFont="1" applyBorder="1" applyAlignment="1" applyProtection="1">
      <alignment horizontal="center" wrapText="1"/>
    </xf>
    <xf numFmtId="0" fontId="0" fillId="0" borderId="0" xfId="2" applyFont="1" applyProtection="1"/>
    <xf numFmtId="0" fontId="5" fillId="0" borderId="0" xfId="2" applyFont="1" applyFill="1" applyBorder="1" applyAlignment="1" applyProtection="1">
      <alignment horizontal="center" vertical="center" wrapText="1"/>
    </xf>
    <xf numFmtId="0" fontId="5" fillId="0" borderId="0" xfId="2" applyFont="1" applyFill="1" applyBorder="1" applyAlignment="1" applyProtection="1">
      <alignment horizontal="center" vertical="top" wrapText="1"/>
    </xf>
    <xf numFmtId="0" fontId="0" fillId="0" borderId="0" xfId="2" applyFont="1" applyAlignment="1" applyProtection="1">
      <alignment horizontal="center" vertical="center" wrapText="1"/>
    </xf>
    <xf numFmtId="0" fontId="2" fillId="0" borderId="0" xfId="2" applyFont="1" applyAlignment="1" applyProtection="1">
      <alignment vertical="center"/>
    </xf>
    <xf numFmtId="0" fontId="4" fillId="65" borderId="65" xfId="3" applyFont="1" applyFill="1" applyBorder="1" applyAlignment="1" applyProtection="1">
      <alignment horizontal="center" vertical="center" wrapText="1"/>
    </xf>
    <xf numFmtId="0" fontId="2" fillId="64" borderId="65" xfId="2" applyFont="1" applyFill="1" applyBorder="1" applyAlignment="1" applyProtection="1">
      <alignment wrapText="1"/>
    </xf>
    <xf numFmtId="0" fontId="5" fillId="65" borderId="0" xfId="2" applyFont="1" applyFill="1" applyBorder="1" applyAlignment="1" applyProtection="1">
      <alignment horizontal="center" vertical="center"/>
    </xf>
    <xf numFmtId="0" fontId="2" fillId="0" borderId="0" xfId="2" applyFont="1" applyAlignment="1" applyProtection="1">
      <alignment horizontal="center"/>
    </xf>
    <xf numFmtId="168" fontId="5" fillId="67" borderId="43" xfId="2" applyNumberFormat="1" applyFont="1" applyFill="1" applyBorder="1" applyAlignment="1" applyProtection="1">
      <alignment horizontal="left" vertical="center"/>
    </xf>
    <xf numFmtId="168" fontId="5" fillId="69" borderId="42" xfId="2" applyNumberFormat="1" applyFont="1" applyFill="1" applyBorder="1" applyAlignment="1" applyProtection="1">
      <alignment horizontal="left" vertical="center"/>
    </xf>
    <xf numFmtId="0" fontId="2" fillId="0" borderId="52" xfId="1" applyFill="1" applyBorder="1" applyAlignment="1">
      <alignment horizontal="center" vertical="center" wrapText="1"/>
    </xf>
    <xf numFmtId="0" fontId="2" fillId="0" borderId="53" xfId="1" applyFill="1" applyBorder="1" applyAlignment="1">
      <alignment horizontal="center" vertical="center" wrapText="1"/>
    </xf>
    <xf numFmtId="0" fontId="2" fillId="0" borderId="55" xfId="1" applyFill="1" applyBorder="1" applyAlignment="1">
      <alignment horizontal="center" vertical="center" wrapText="1"/>
    </xf>
    <xf numFmtId="0" fontId="6" fillId="5" borderId="52" xfId="2" applyFont="1" applyFill="1" applyBorder="1" applyAlignment="1">
      <alignment horizontal="center" vertical="center"/>
    </xf>
    <xf numFmtId="0" fontId="6" fillId="5" borderId="53" xfId="2" applyFont="1" applyFill="1" applyBorder="1" applyAlignment="1">
      <alignment horizontal="center" vertical="center"/>
    </xf>
    <xf numFmtId="0" fontId="6" fillId="5" borderId="55" xfId="2" applyFont="1" applyFill="1" applyBorder="1" applyAlignment="1">
      <alignment horizontal="center" vertical="center"/>
    </xf>
    <xf numFmtId="168" fontId="2" fillId="0" borderId="16" xfId="2" applyNumberFormat="1" applyFont="1" applyBorder="1" applyAlignment="1" applyProtection="1">
      <alignment horizontal="center" vertical="center"/>
    </xf>
    <xf numFmtId="168" fontId="2" fillId="0" borderId="19" xfId="2" applyNumberFormat="1" applyFont="1" applyBorder="1" applyAlignment="1" applyProtection="1">
      <alignment horizontal="center" vertical="center"/>
    </xf>
    <xf numFmtId="168" fontId="2" fillId="0" borderId="22" xfId="2" applyNumberFormat="1" applyFont="1" applyBorder="1" applyAlignment="1" applyProtection="1">
      <alignment horizontal="center" vertical="center"/>
    </xf>
    <xf numFmtId="0" fontId="6" fillId="5" borderId="4" xfId="2" applyFont="1" applyFill="1" applyBorder="1" applyAlignment="1">
      <alignment horizontal="center" vertical="center"/>
    </xf>
    <xf numFmtId="0" fontId="6" fillId="5" borderId="5" xfId="2" applyFont="1" applyFill="1" applyBorder="1" applyAlignment="1">
      <alignment horizontal="center" vertical="center"/>
    </xf>
    <xf numFmtId="0" fontId="6" fillId="5" borderId="6" xfId="2" applyFont="1" applyFill="1" applyBorder="1" applyAlignment="1">
      <alignment horizontal="center" vertical="center"/>
    </xf>
    <xf numFmtId="0" fontId="6" fillId="5" borderId="4" xfId="2" applyFont="1" applyFill="1" applyBorder="1" applyAlignment="1" applyProtection="1">
      <alignment horizontal="center" vertical="center" wrapText="1"/>
    </xf>
    <xf numFmtId="0" fontId="6" fillId="5" borderId="5" xfId="2" applyFont="1" applyFill="1" applyBorder="1" applyAlignment="1" applyProtection="1">
      <alignment horizontal="center" vertical="center" wrapText="1"/>
    </xf>
    <xf numFmtId="0" fontId="6" fillId="5" borderId="6" xfId="2" applyFont="1" applyFill="1" applyBorder="1" applyAlignment="1" applyProtection="1">
      <alignment horizontal="center" vertical="center" wrapText="1"/>
    </xf>
    <xf numFmtId="168" fontId="2" fillId="0" borderId="54" xfId="2" applyNumberFormat="1" applyFont="1" applyBorder="1" applyAlignment="1" applyProtection="1">
      <alignment horizontal="center" vertical="center"/>
    </xf>
    <xf numFmtId="0" fontId="2" fillId="0" borderId="52" xfId="2" applyFont="1" applyFill="1" applyBorder="1" applyAlignment="1" applyProtection="1">
      <alignment horizontal="center"/>
    </xf>
    <xf numFmtId="0" fontId="2" fillId="0" borderId="53" xfId="2" applyFont="1" applyFill="1" applyBorder="1" applyAlignment="1" applyProtection="1">
      <alignment horizontal="center"/>
    </xf>
    <xf numFmtId="0" fontId="2" fillId="0" borderId="55" xfId="2" applyFont="1" applyFill="1" applyBorder="1" applyAlignment="1" applyProtection="1">
      <alignment horizontal="center"/>
    </xf>
  </cellXfs>
  <cellStyles count="3071">
    <cellStyle name="_070323 - 5yr opex BPQ (Final)" xfId="203"/>
    <cellStyle name="_0708 TO Non-Op Capex (detail)" xfId="204"/>
    <cellStyle name="_0708 TO Non-Op Capex (detail)_2010_NGET_TPCR4_RO_FBPQ(Opex) trace only FINAL(DPP)" xfId="205"/>
    <cellStyle name="_1.3 Acc Costs NG (2011)" xfId="206"/>
    <cellStyle name="_1.8 Irregular Items" xfId="207"/>
    <cellStyle name="_2.14 Year on Year Movt ( (2013)" xfId="208"/>
    <cellStyle name="_2.14 Year on Year Movt (2011)" xfId="209"/>
    <cellStyle name="_2.14 Year on Year Movt (2012)" xfId="210"/>
    <cellStyle name="_Capital Plan - IS UK" xfId="211"/>
    <cellStyle name="_Capital Plan - IS UK_2010_NGET_TPCR4_RO_FBPQ(Opex) trace only FINAL(DPP)" xfId="212"/>
    <cellStyle name="_Metering" xfId="213"/>
    <cellStyle name="_Test scoring_UKGDx_20070924_Pilot (DV)" xfId="214"/>
    <cellStyle name="%" xfId="5"/>
    <cellStyle name="% 10" xfId="6"/>
    <cellStyle name="% 10 2" xfId="7"/>
    <cellStyle name="% 11" xfId="8"/>
    <cellStyle name="% 12" xfId="9"/>
    <cellStyle name="% 13" xfId="10"/>
    <cellStyle name="% 14" xfId="11"/>
    <cellStyle name="% 15" xfId="12"/>
    <cellStyle name="% 16" xfId="13"/>
    <cellStyle name="% 17" xfId="14"/>
    <cellStyle name="% 18" xfId="15"/>
    <cellStyle name="% 19" xfId="16"/>
    <cellStyle name="% 2" xfId="17"/>
    <cellStyle name="% 2 10" xfId="18"/>
    <cellStyle name="% 2 11" xfId="19"/>
    <cellStyle name="% 2 12" xfId="20"/>
    <cellStyle name="% 2 13" xfId="21"/>
    <cellStyle name="% 2 14" xfId="22"/>
    <cellStyle name="% 2 15" xfId="23"/>
    <cellStyle name="% 2 16" xfId="24"/>
    <cellStyle name="% 2 17" xfId="25"/>
    <cellStyle name="% 2 18" xfId="26"/>
    <cellStyle name="% 2 19" xfId="27"/>
    <cellStyle name="% 2 2" xfId="28"/>
    <cellStyle name="% 2 2 2" xfId="29"/>
    <cellStyle name="% 2 2_3.1.2 DB Pension Detail" xfId="30"/>
    <cellStyle name="% 2 20" xfId="31"/>
    <cellStyle name="% 2 21" xfId="32"/>
    <cellStyle name="% 2 22" xfId="33"/>
    <cellStyle name="% 2 23" xfId="34"/>
    <cellStyle name="% 2 24" xfId="35"/>
    <cellStyle name="% 2 25" xfId="36"/>
    <cellStyle name="% 2 26" xfId="37"/>
    <cellStyle name="% 2 27" xfId="38"/>
    <cellStyle name="% 2 28" xfId="39"/>
    <cellStyle name="% 2 29" xfId="40"/>
    <cellStyle name="% 2 3" xfId="41"/>
    <cellStyle name="% 2 30" xfId="42"/>
    <cellStyle name="% 2 31" xfId="43"/>
    <cellStyle name="% 2 32" xfId="44"/>
    <cellStyle name="% 2 33" xfId="45"/>
    <cellStyle name="% 2 34" xfId="46"/>
    <cellStyle name="% 2 35" xfId="47"/>
    <cellStyle name="% 2 36" xfId="48"/>
    <cellStyle name="% 2 37" xfId="49"/>
    <cellStyle name="% 2 38" xfId="50"/>
    <cellStyle name="% 2 39" xfId="51"/>
    <cellStyle name="% 2 4" xfId="52"/>
    <cellStyle name="% 2 40" xfId="53"/>
    <cellStyle name="% 2 41" xfId="54"/>
    <cellStyle name="% 2 42" xfId="55"/>
    <cellStyle name="% 2 43" xfId="56"/>
    <cellStyle name="% 2 44" xfId="57"/>
    <cellStyle name="% 2 45" xfId="58"/>
    <cellStyle name="% 2 46" xfId="59"/>
    <cellStyle name="% 2 47" xfId="60"/>
    <cellStyle name="% 2 5" xfId="61"/>
    <cellStyle name="% 2 6" xfId="62"/>
    <cellStyle name="% 2 7" xfId="63"/>
    <cellStyle name="% 2 8" xfId="64"/>
    <cellStyle name="% 2 9" xfId="65"/>
    <cellStyle name="% 2_1.3s Accounting C Costs Scots" xfId="66"/>
    <cellStyle name="% 20" xfId="67"/>
    <cellStyle name="% 21" xfId="68"/>
    <cellStyle name="% 22" xfId="69"/>
    <cellStyle name="% 23" xfId="70"/>
    <cellStyle name="% 24" xfId="71"/>
    <cellStyle name="% 25" xfId="72"/>
    <cellStyle name="% 26" xfId="73"/>
    <cellStyle name="% 27" xfId="74"/>
    <cellStyle name="% 28" xfId="75"/>
    <cellStyle name="% 29" xfId="76"/>
    <cellStyle name="% 3" xfId="77"/>
    <cellStyle name="% 3 2" xfId="78"/>
    <cellStyle name="% 3 2 2" xfId="79"/>
    <cellStyle name="% 30" xfId="80"/>
    <cellStyle name="% 31" xfId="81"/>
    <cellStyle name="% 32" xfId="82"/>
    <cellStyle name="% 33" xfId="83"/>
    <cellStyle name="% 34" xfId="84"/>
    <cellStyle name="% 35" xfId="85"/>
    <cellStyle name="% 36" xfId="86"/>
    <cellStyle name="% 37" xfId="87"/>
    <cellStyle name="% 38" xfId="88"/>
    <cellStyle name="% 39" xfId="89"/>
    <cellStyle name="% 4" xfId="90"/>
    <cellStyle name="% 40" xfId="91"/>
    <cellStyle name="% 41" xfId="92"/>
    <cellStyle name="% 42" xfId="93"/>
    <cellStyle name="% 43" xfId="94"/>
    <cellStyle name="% 44" xfId="95"/>
    <cellStyle name="% 45" xfId="96"/>
    <cellStyle name="% 46" xfId="97"/>
    <cellStyle name="% 47" xfId="98"/>
    <cellStyle name="% 48" xfId="99"/>
    <cellStyle name="% 49" xfId="100"/>
    <cellStyle name="% 5" xfId="101"/>
    <cellStyle name="% 50" xfId="102"/>
    <cellStyle name="% 50 2" xfId="103"/>
    <cellStyle name="% 51" xfId="104"/>
    <cellStyle name="% 51 2" xfId="105"/>
    <cellStyle name="% 52" xfId="106"/>
    <cellStyle name="% 52 2" xfId="107"/>
    <cellStyle name="% 6" xfId="108"/>
    <cellStyle name="% 7" xfId="109"/>
    <cellStyle name="% 8" xfId="110"/>
    <cellStyle name="% 9" xfId="111"/>
    <cellStyle name="%_1.3 Acc Costs NG (2011)" xfId="112"/>
    <cellStyle name="%_1.3s Accounting C Costs Scots" xfId="113"/>
    <cellStyle name="%_1.8 Irregular Items" xfId="114"/>
    <cellStyle name="%_2.14 Year on Year Movt" xfId="115"/>
    <cellStyle name="%_2.14 Year on Year Movt ( (2013)" xfId="116"/>
    <cellStyle name="%_2.14 Year on Year Movt (2011)" xfId="117"/>
    <cellStyle name="%_2.14 Year on Year Movt (2012)" xfId="118"/>
    <cellStyle name="%_2.14 Year on Year Movt 2" xfId="119"/>
    <cellStyle name="%_2.14 Year on Year Movt 3" xfId="120"/>
    <cellStyle name="%_2.14 Year on Year Movt 4" xfId="121"/>
    <cellStyle name="%_2.14 Year on Year Movt 5" xfId="122"/>
    <cellStyle name="%_2.4 Exc &amp; Demin " xfId="123"/>
    <cellStyle name="%_2.4 Exc &amp; Demin  2" xfId="124"/>
    <cellStyle name="%_2.7s Insurance" xfId="125"/>
    <cellStyle name="%_2.7s Insurance 2" xfId="126"/>
    <cellStyle name="%_2010_NGET_TPCR4_RO_FBPQ(Opex) trace only FINAL(DPP)" xfId="127"/>
    <cellStyle name="%_3.1.2 DB Pension Detail" xfId="128"/>
    <cellStyle name="%_3.3 Tax" xfId="129"/>
    <cellStyle name="%_3.3 Tax 2" xfId="130"/>
    <cellStyle name="%_3.3 Tax 2 2" xfId="131"/>
    <cellStyle name="%_3.3 Tax 3" xfId="132"/>
    <cellStyle name="%_3.3 Tax_2.14 Year on Year Movt" xfId="133"/>
    <cellStyle name="%_3.3 Tax_2.14 Year on Year Movt 2" xfId="134"/>
    <cellStyle name="%_3.3 Tax_2.4 Exc &amp; Demin " xfId="135"/>
    <cellStyle name="%_3.3 Tax_2.4 Exc &amp; Demin  2" xfId="136"/>
    <cellStyle name="%_3.3 Tax_2.7s Insurance" xfId="137"/>
    <cellStyle name="%_3.3 Tax_2.7s Insurance 2" xfId="138"/>
    <cellStyle name="%_3.3 Tax_3.1.2 DB Pension Detail" xfId="139"/>
    <cellStyle name="%_3.3 Tax_3.1.2 DB Pension Detail 2" xfId="140"/>
    <cellStyle name="%_3.3 Tax_4.16 Asset lives" xfId="141"/>
    <cellStyle name="%_3.3 Tax_4.16 Asset lives 2" xfId="142"/>
    <cellStyle name="%_4.16 Asset lives" xfId="143"/>
    <cellStyle name="%_4.16 Asset lives 2" xfId="144"/>
    <cellStyle name="%_4.2 Activity Indicators" xfId="145"/>
    <cellStyle name="%_4.2 Activity Indicators 2" xfId="146"/>
    <cellStyle name="%_4.20 Scheme Listing NLR" xfId="147"/>
    <cellStyle name="%_4.20 Scheme Listing NLR 2" xfId="148"/>
    <cellStyle name="%_4.3 Transmission system performance" xfId="149"/>
    <cellStyle name="%_4.3 Transmission system performance 2" xfId="150"/>
    <cellStyle name="%_5.15.1 Cond &amp; Risk-Entry Points" xfId="151"/>
    <cellStyle name="%_5.15.1 Cond &amp; Risk-Entry Points 2" xfId="152"/>
    <cellStyle name="%_5.15.2 Cond &amp; Risk-Exit Points" xfId="153"/>
    <cellStyle name="%_5.15.2 Cond &amp; Risk-Exit Points 2" xfId="154"/>
    <cellStyle name="%_5.15.3 Cond &amp; Risk-Comps" xfId="155"/>
    <cellStyle name="%_5.15.3 Cond &amp; Risk-Comps 2" xfId="156"/>
    <cellStyle name="%_5.15.4 Cond &amp; Risk-Pipelines" xfId="157"/>
    <cellStyle name="%_5.15.4 Cond &amp; Risk-Pipelines 2" xfId="158"/>
    <cellStyle name="%_5.15.5 Cond &amp; Risk-Multijunctin" xfId="159"/>
    <cellStyle name="%_5.15.5 Cond &amp; Risk-Multijunctin 2" xfId="160"/>
    <cellStyle name="%_NGG Capex PCRRP Tables 31 Mar 2010 DraftV6 FINAL" xfId="161"/>
    <cellStyle name="%_NGG Capex PCRRP Tables 31 Mar 2010 DraftV6 FINAL 2" xfId="162"/>
    <cellStyle name="%_NGG Opex PCRRP Tables 31 Mar 2009" xfId="163"/>
    <cellStyle name="%_NGG Opex PCRRP Tables 31 Mar 2009 2" xfId="164"/>
    <cellStyle name="%_NGG TPCR4 Rollover FBPQ (Capex)" xfId="165"/>
    <cellStyle name="%_NGG TPCR4 Rollover FBPQ (Capex) 2" xfId="166"/>
    <cellStyle name="%_Sch 2.1 Eng schedule 2009-10 Final @ 270710" xfId="167"/>
    <cellStyle name="%_Table 4 28_Final" xfId="168"/>
    <cellStyle name="%_Table 4 28_Final 2" xfId="169"/>
    <cellStyle name="%_Table 4-16 - Asset Lives - 2009-10_Final" xfId="170"/>
    <cellStyle name="%_Table 4-16 - Asset Lives - 2009-10_Final (2)" xfId="171"/>
    <cellStyle name="%_Table 4-16 - Asset Lives - 2009-10_Final (2) 2" xfId="172"/>
    <cellStyle name="%_Table 4-16 - Asset Lives - 2009-10_Final 2" xfId="173"/>
    <cellStyle name="%_Table 4-16 - Asset Lives - 2009-10_Final 3" xfId="174"/>
    <cellStyle name="%_Table 4-16 - Asset Lives - 2009-10_Final 4" xfId="175"/>
    <cellStyle name="%_Table 4-16 - Asset Lives - 2009-10_Final 5" xfId="176"/>
    <cellStyle name="%_TPCR4 RollOver NGG Draft Table 5.8 v2" xfId="177"/>
    <cellStyle name="%_Transmission PCRRP tables_SPTL_200809 V1" xfId="178"/>
    <cellStyle name="%_Transmission PCRRP tables_SPTL_200809 V1 2" xfId="179"/>
    <cellStyle name="%_Transmission PCRRP tables_SPTL_200809 V1 3" xfId="180"/>
    <cellStyle name="%_Transmission PCRRP tables_SPTL_200809 V1 3 2" xfId="181"/>
    <cellStyle name="%_Transmission PCRRP tables_SPTL_200809 V1 4" xfId="182"/>
    <cellStyle name="%_Transmission PCRRP tables_SPTL_200809 V1 4 2" xfId="183"/>
    <cellStyle name="%_Transmission PCRRP tables_SPTL_200809 V1_3.1.2 DB Pension Detail" xfId="184"/>
    <cellStyle name="%_Transmission PCRRP tables_SPTL_200809 V1_3.1.2 DB Pension Detail 2" xfId="185"/>
    <cellStyle name="%_Transmission PCRRP tables_SPTL_200809 V1_4.20 Scheme Listing NLR" xfId="186"/>
    <cellStyle name="%_Transmission PCRRP tables_SPTL_200809 V1_4.20 Scheme Listing NLR 2" xfId="187"/>
    <cellStyle name="%_Transmission PCRRP tables_SPTL_200809 V1_Table 4 28_Final" xfId="188"/>
    <cellStyle name="%_Transmission PCRRP tables_SPTL_200809 V1_Table 4 28_Final 2" xfId="189"/>
    <cellStyle name="%_Transmission PCRRP tables_SPTL_200809 V1_Table 4-16 - Asset Lives - 2009-10_Final" xfId="190"/>
    <cellStyle name="%_Transmission PCRRP tables_SPTL_200809 V1_Table 4-16 - Asset Lives - 2009-10_Final (2)" xfId="191"/>
    <cellStyle name="%_Transmission PCRRP tables_SPTL_200809 V1_Table 4-16 - Asset Lives - 2009-10_Final (2) 2" xfId="192"/>
    <cellStyle name="%_Transmission PCRRP tables_SPTL_200809 V1_Table 4-16 - Asset Lives - 2009-10_Final 2" xfId="193"/>
    <cellStyle name="%_Transmission PCRRP tables_SPTL_200809 V1_Table 4-16 - Asset Lives - 2009-10_Final 3" xfId="194"/>
    <cellStyle name="%_Transmission PCRRP tables_SPTL_200809 V1_Table 4-16 - Asset Lives - 2009-10_Final 4" xfId="195"/>
    <cellStyle name="%_Transmission PCRRP tables_SPTL_200809 V1_Table 4-16 - Asset Lives - 2009-10_Final 5" xfId="196"/>
    <cellStyle name="%_VR NGET Opex tables" xfId="197"/>
    <cellStyle name="%_VR NGET Opex tables 2" xfId="198"/>
    <cellStyle name="%_VR Pensions Opex tables" xfId="199"/>
    <cellStyle name="%_VR Pensions Opex tables 2" xfId="200"/>
    <cellStyle name="%_VR Pensions Opex tables_2010_NGET_TPCR4_RO_FBPQ(Opex) trace only FINAL(DPP)" xfId="201"/>
    <cellStyle name="%_VR Pensions Opex tables_2010_NGET_TPCR4_RO_FBPQ(Opex) trace only FINAL(DPP) 2" xfId="202"/>
    <cellStyle name="=C:\WINNT\SYSTEM32\COMMAND.COM" xfId="215"/>
    <cellStyle name="=C:\WINNT\SYSTEM32\COMMAND.COM 2" xfId="216"/>
    <cellStyle name="=C:\WINNT\SYSTEM32\COMMAND.COM 2 2" xfId="217"/>
    <cellStyle name="=C:\WINNT\SYSTEM32\COMMAND.COM 2 2 10" xfId="218"/>
    <cellStyle name="=C:\WINNT\SYSTEM32\COMMAND.COM 2 2 11" xfId="219"/>
    <cellStyle name="=C:\WINNT\SYSTEM32\COMMAND.COM 2 2 12" xfId="220"/>
    <cellStyle name="=C:\WINNT\SYSTEM32\COMMAND.COM 2 2 13" xfId="221"/>
    <cellStyle name="=C:\WINNT\SYSTEM32\COMMAND.COM 2 2 14" xfId="222"/>
    <cellStyle name="=C:\WINNT\SYSTEM32\COMMAND.COM 2 2 15" xfId="223"/>
    <cellStyle name="=C:\WINNT\SYSTEM32\COMMAND.COM 2 2 16" xfId="224"/>
    <cellStyle name="=C:\WINNT\SYSTEM32\COMMAND.COM 2 2 17" xfId="225"/>
    <cellStyle name="=C:\WINNT\SYSTEM32\COMMAND.COM 2 2 18" xfId="226"/>
    <cellStyle name="=C:\WINNT\SYSTEM32\COMMAND.COM 2 2 19" xfId="227"/>
    <cellStyle name="=C:\WINNT\SYSTEM32\COMMAND.COM 2 2 2" xfId="228"/>
    <cellStyle name="=C:\WINNT\SYSTEM32\COMMAND.COM 2 2 2 2" xfId="229"/>
    <cellStyle name="=C:\WINNT\SYSTEM32\COMMAND.COM 2 2 20" xfId="230"/>
    <cellStyle name="=C:\WINNT\SYSTEM32\COMMAND.COM 2 2 21" xfId="231"/>
    <cellStyle name="=C:\WINNT\SYSTEM32\COMMAND.COM 2 2 22" xfId="232"/>
    <cellStyle name="=C:\WINNT\SYSTEM32\COMMAND.COM 2 2 23" xfId="233"/>
    <cellStyle name="=C:\WINNT\SYSTEM32\COMMAND.COM 2 2 24" xfId="234"/>
    <cellStyle name="=C:\WINNT\SYSTEM32\COMMAND.COM 2 2 25" xfId="235"/>
    <cellStyle name="=C:\WINNT\SYSTEM32\COMMAND.COM 2 2 26" xfId="236"/>
    <cellStyle name="=C:\WINNT\SYSTEM32\COMMAND.COM 2 2 27" xfId="237"/>
    <cellStyle name="=C:\WINNT\SYSTEM32\COMMAND.COM 2 2 28" xfId="238"/>
    <cellStyle name="=C:\WINNT\SYSTEM32\COMMAND.COM 2 2 29" xfId="239"/>
    <cellStyle name="=C:\WINNT\SYSTEM32\COMMAND.COM 2 2 3" xfId="240"/>
    <cellStyle name="=C:\WINNT\SYSTEM32\COMMAND.COM 2 2 30" xfId="241"/>
    <cellStyle name="=C:\WINNT\SYSTEM32\COMMAND.COM 2 2 31" xfId="242"/>
    <cellStyle name="=C:\WINNT\SYSTEM32\COMMAND.COM 2 2 32" xfId="243"/>
    <cellStyle name="=C:\WINNT\SYSTEM32\COMMAND.COM 2 2 33" xfId="244"/>
    <cellStyle name="=C:\WINNT\SYSTEM32\COMMAND.COM 2 2 34" xfId="245"/>
    <cellStyle name="=C:\WINNT\SYSTEM32\COMMAND.COM 2 2 35" xfId="246"/>
    <cellStyle name="=C:\WINNT\SYSTEM32\COMMAND.COM 2 2 36" xfId="247"/>
    <cellStyle name="=C:\WINNT\SYSTEM32\COMMAND.COM 2 2 37" xfId="248"/>
    <cellStyle name="=C:\WINNT\SYSTEM32\COMMAND.COM 2 2 38" xfId="249"/>
    <cellStyle name="=C:\WINNT\SYSTEM32\COMMAND.COM 2 2 39" xfId="250"/>
    <cellStyle name="=C:\WINNT\SYSTEM32\COMMAND.COM 2 2 4" xfId="251"/>
    <cellStyle name="=C:\WINNT\SYSTEM32\COMMAND.COM 2 2 40" xfId="252"/>
    <cellStyle name="=C:\WINNT\SYSTEM32\COMMAND.COM 2 2 41" xfId="253"/>
    <cellStyle name="=C:\WINNT\SYSTEM32\COMMAND.COM 2 2 42" xfId="254"/>
    <cellStyle name="=C:\WINNT\SYSTEM32\COMMAND.COM 2 2 43" xfId="255"/>
    <cellStyle name="=C:\WINNT\SYSTEM32\COMMAND.COM 2 2 44" xfId="256"/>
    <cellStyle name="=C:\WINNT\SYSTEM32\COMMAND.COM 2 2 45" xfId="257"/>
    <cellStyle name="=C:\WINNT\SYSTEM32\COMMAND.COM 2 2 46" xfId="258"/>
    <cellStyle name="=C:\WINNT\SYSTEM32\COMMAND.COM 2 2 47" xfId="259"/>
    <cellStyle name="=C:\WINNT\SYSTEM32\COMMAND.COM 2 2 48" xfId="260"/>
    <cellStyle name="=C:\WINNT\SYSTEM32\COMMAND.COM 2 2 5" xfId="261"/>
    <cellStyle name="=C:\WINNT\SYSTEM32\COMMAND.COM 2 2 6" xfId="262"/>
    <cellStyle name="=C:\WINNT\SYSTEM32\COMMAND.COM 2 2 7" xfId="263"/>
    <cellStyle name="=C:\WINNT\SYSTEM32\COMMAND.COM 2 2 8" xfId="264"/>
    <cellStyle name="=C:\WINNT\SYSTEM32\COMMAND.COM 2 2 9" xfId="265"/>
    <cellStyle name="=C:\WINNT\SYSTEM32\COMMAND.COM 2 2_1.3s Accounting C Costs Scots" xfId="266"/>
    <cellStyle name="=C:\WINNT\SYSTEM32\COMMAND.COM 3" xfId="267"/>
    <cellStyle name="=C:\WINNT\SYSTEM32\COMMAND.COM 4" xfId="268"/>
    <cellStyle name="=C:\WINNT\SYSTEM32\COMMAND.COM 4 10" xfId="269"/>
    <cellStyle name="=C:\WINNT\SYSTEM32\COMMAND.COM 4 11" xfId="270"/>
    <cellStyle name="=C:\WINNT\SYSTEM32\COMMAND.COM 4 12" xfId="271"/>
    <cellStyle name="=C:\WINNT\SYSTEM32\COMMAND.COM 4 13" xfId="272"/>
    <cellStyle name="=C:\WINNT\SYSTEM32\COMMAND.COM 4 14" xfId="273"/>
    <cellStyle name="=C:\WINNT\SYSTEM32\COMMAND.COM 4 15" xfId="274"/>
    <cellStyle name="=C:\WINNT\SYSTEM32\COMMAND.COM 4 16" xfId="275"/>
    <cellStyle name="=C:\WINNT\SYSTEM32\COMMAND.COM 4 17" xfId="276"/>
    <cellStyle name="=C:\WINNT\SYSTEM32\COMMAND.COM 4 18" xfId="277"/>
    <cellStyle name="=C:\WINNT\SYSTEM32\COMMAND.COM 4 19" xfId="278"/>
    <cellStyle name="=C:\WINNT\SYSTEM32\COMMAND.COM 4 2" xfId="279"/>
    <cellStyle name="=C:\WINNT\SYSTEM32\COMMAND.COM 4 20" xfId="280"/>
    <cellStyle name="=C:\WINNT\SYSTEM32\COMMAND.COM 4 21" xfId="281"/>
    <cellStyle name="=C:\WINNT\SYSTEM32\COMMAND.COM 4 22" xfId="282"/>
    <cellStyle name="=C:\WINNT\SYSTEM32\COMMAND.COM 4 23" xfId="283"/>
    <cellStyle name="=C:\WINNT\SYSTEM32\COMMAND.COM 4 24" xfId="284"/>
    <cellStyle name="=C:\WINNT\SYSTEM32\COMMAND.COM 4 25" xfId="285"/>
    <cellStyle name="=C:\WINNT\SYSTEM32\COMMAND.COM 4 26" xfId="286"/>
    <cellStyle name="=C:\WINNT\SYSTEM32\COMMAND.COM 4 27" xfId="287"/>
    <cellStyle name="=C:\WINNT\SYSTEM32\COMMAND.COM 4 28" xfId="288"/>
    <cellStyle name="=C:\WINNT\SYSTEM32\COMMAND.COM 4 29" xfId="289"/>
    <cellStyle name="=C:\WINNT\SYSTEM32\COMMAND.COM 4 3" xfId="290"/>
    <cellStyle name="=C:\WINNT\SYSTEM32\COMMAND.COM 4 30" xfId="291"/>
    <cellStyle name="=C:\WINNT\SYSTEM32\COMMAND.COM 4 31" xfId="292"/>
    <cellStyle name="=C:\WINNT\SYSTEM32\COMMAND.COM 4 32" xfId="293"/>
    <cellStyle name="=C:\WINNT\SYSTEM32\COMMAND.COM 4 33" xfId="294"/>
    <cellStyle name="=C:\WINNT\SYSTEM32\COMMAND.COM 4 34" xfId="295"/>
    <cellStyle name="=C:\WINNT\SYSTEM32\COMMAND.COM 4 35" xfId="296"/>
    <cellStyle name="=C:\WINNT\SYSTEM32\COMMAND.COM 4 36" xfId="297"/>
    <cellStyle name="=C:\WINNT\SYSTEM32\COMMAND.COM 4 37" xfId="298"/>
    <cellStyle name="=C:\WINNT\SYSTEM32\COMMAND.COM 4 38" xfId="299"/>
    <cellStyle name="=C:\WINNT\SYSTEM32\COMMAND.COM 4 39" xfId="300"/>
    <cellStyle name="=C:\WINNT\SYSTEM32\COMMAND.COM 4 4" xfId="301"/>
    <cellStyle name="=C:\WINNT\SYSTEM32\COMMAND.COM 4 40" xfId="302"/>
    <cellStyle name="=C:\WINNT\SYSTEM32\COMMAND.COM 4 41" xfId="303"/>
    <cellStyle name="=C:\WINNT\SYSTEM32\COMMAND.COM 4 42" xfId="304"/>
    <cellStyle name="=C:\WINNT\SYSTEM32\COMMAND.COM 4 43" xfId="305"/>
    <cellStyle name="=C:\WINNT\SYSTEM32\COMMAND.COM 4 44" xfId="306"/>
    <cellStyle name="=C:\WINNT\SYSTEM32\COMMAND.COM 4 45" xfId="307"/>
    <cellStyle name="=C:\WINNT\SYSTEM32\COMMAND.COM 4 46" xfId="308"/>
    <cellStyle name="=C:\WINNT\SYSTEM32\COMMAND.COM 4 47" xfId="309"/>
    <cellStyle name="=C:\WINNT\SYSTEM32\COMMAND.COM 4 5" xfId="310"/>
    <cellStyle name="=C:\WINNT\SYSTEM32\COMMAND.COM 4 6" xfId="311"/>
    <cellStyle name="=C:\WINNT\SYSTEM32\COMMAND.COM 4 7" xfId="312"/>
    <cellStyle name="=C:\WINNT\SYSTEM32\COMMAND.COM 4 8" xfId="313"/>
    <cellStyle name="=C:\WINNT\SYSTEM32\COMMAND.COM 4 9" xfId="314"/>
    <cellStyle name="=C:\WINNT\SYSTEM32\COMMAND.COM 4_1.3s Accounting C Costs Scots" xfId="315"/>
    <cellStyle name="=C:\WINNT\SYSTEM32\COMMAND.COM 5" xfId="316"/>
    <cellStyle name="=C:\WINNT\SYSTEM32\COMMAND.COM_2010_NGET_TPCR4_RO_FBPQ(Opex) trace only FINAL(DPP)" xfId="317"/>
    <cellStyle name="=C:\WINNT35\SYSTEM32\COMMAND.COM" xfId="318"/>
    <cellStyle name="=C:\WINNT35\SYSTEM32\COMMAND.COM 10" xfId="319"/>
    <cellStyle name="=C:\WINNT35\SYSTEM32\COMMAND.COM 11" xfId="320"/>
    <cellStyle name="=C:\WINNT35\SYSTEM32\COMMAND.COM 12" xfId="321"/>
    <cellStyle name="=C:\WINNT35\SYSTEM32\COMMAND.COM 13" xfId="322"/>
    <cellStyle name="=C:\WINNT35\SYSTEM32\COMMAND.COM 14" xfId="323"/>
    <cellStyle name="=C:\WINNT35\SYSTEM32\COMMAND.COM 15" xfId="324"/>
    <cellStyle name="=C:\WINNT35\SYSTEM32\COMMAND.COM 16" xfId="325"/>
    <cellStyle name="=C:\WINNT35\SYSTEM32\COMMAND.COM 17" xfId="326"/>
    <cellStyle name="=C:\WINNT35\SYSTEM32\COMMAND.COM 18" xfId="327"/>
    <cellStyle name="=C:\WINNT35\SYSTEM32\COMMAND.COM 19" xfId="328"/>
    <cellStyle name="=C:\WINNT35\SYSTEM32\COMMAND.COM 2" xfId="329"/>
    <cellStyle name="=C:\WINNT35\SYSTEM32\COMMAND.COM 20" xfId="330"/>
    <cellStyle name="=C:\WINNT35\SYSTEM32\COMMAND.COM 21" xfId="331"/>
    <cellStyle name="=C:\WINNT35\SYSTEM32\COMMAND.COM 22" xfId="332"/>
    <cellStyle name="=C:\WINNT35\SYSTEM32\COMMAND.COM 23" xfId="333"/>
    <cellStyle name="=C:\WINNT35\SYSTEM32\COMMAND.COM 24" xfId="334"/>
    <cellStyle name="=C:\WINNT35\SYSTEM32\COMMAND.COM 25" xfId="335"/>
    <cellStyle name="=C:\WINNT35\SYSTEM32\COMMAND.COM 26" xfId="336"/>
    <cellStyle name="=C:\WINNT35\SYSTEM32\COMMAND.COM 27" xfId="337"/>
    <cellStyle name="=C:\WINNT35\SYSTEM32\COMMAND.COM 28" xfId="338"/>
    <cellStyle name="=C:\WINNT35\SYSTEM32\COMMAND.COM 29" xfId="339"/>
    <cellStyle name="=C:\WINNT35\SYSTEM32\COMMAND.COM 3" xfId="340"/>
    <cellStyle name="=C:\WINNT35\SYSTEM32\COMMAND.COM 30" xfId="341"/>
    <cellStyle name="=C:\WINNT35\SYSTEM32\COMMAND.COM 31" xfId="342"/>
    <cellStyle name="=C:\WINNT35\SYSTEM32\COMMAND.COM 32" xfId="343"/>
    <cellStyle name="=C:\WINNT35\SYSTEM32\COMMAND.COM 33" xfId="344"/>
    <cellStyle name="=C:\WINNT35\SYSTEM32\COMMAND.COM 34" xfId="345"/>
    <cellStyle name="=C:\WINNT35\SYSTEM32\COMMAND.COM 35" xfId="346"/>
    <cellStyle name="=C:\WINNT35\SYSTEM32\COMMAND.COM 36" xfId="347"/>
    <cellStyle name="=C:\WINNT35\SYSTEM32\COMMAND.COM 37" xfId="348"/>
    <cellStyle name="=C:\WINNT35\SYSTEM32\COMMAND.COM 38" xfId="349"/>
    <cellStyle name="=C:\WINNT35\SYSTEM32\COMMAND.COM 39" xfId="350"/>
    <cellStyle name="=C:\WINNT35\SYSTEM32\COMMAND.COM 4" xfId="351"/>
    <cellStyle name="=C:\WINNT35\SYSTEM32\COMMAND.COM 40" xfId="352"/>
    <cellStyle name="=C:\WINNT35\SYSTEM32\COMMAND.COM 41" xfId="353"/>
    <cellStyle name="=C:\WINNT35\SYSTEM32\COMMAND.COM 42" xfId="354"/>
    <cellStyle name="=C:\WINNT35\SYSTEM32\COMMAND.COM 43" xfId="355"/>
    <cellStyle name="=C:\WINNT35\SYSTEM32\COMMAND.COM 44" xfId="356"/>
    <cellStyle name="=C:\WINNT35\SYSTEM32\COMMAND.COM 45" xfId="357"/>
    <cellStyle name="=C:\WINNT35\SYSTEM32\COMMAND.COM 46" xfId="358"/>
    <cellStyle name="=C:\WINNT35\SYSTEM32\COMMAND.COM 47" xfId="359"/>
    <cellStyle name="=C:\WINNT35\SYSTEM32\COMMAND.COM 5" xfId="360"/>
    <cellStyle name="=C:\WINNT35\SYSTEM32\COMMAND.COM 6" xfId="361"/>
    <cellStyle name="=C:\WINNT35\SYSTEM32\COMMAND.COM 7" xfId="362"/>
    <cellStyle name="=C:\WINNT35\SYSTEM32\COMMAND.COM 8" xfId="363"/>
    <cellStyle name="=C:\WINNT35\SYSTEM32\COMMAND.COM 9" xfId="364"/>
    <cellStyle name="=C:\WINNT35\SYSTEM32\COMMAND.COM_1.3s Accounting C Costs Scots" xfId="365"/>
    <cellStyle name="20% - Accent1 2" xfId="366"/>
    <cellStyle name="20% - Accent1 2 2" xfId="367"/>
    <cellStyle name="20% - Accent1 3" xfId="368"/>
    <cellStyle name="20% - Accent1 4" xfId="2927"/>
    <cellStyle name="20% - Accent2 2" xfId="369"/>
    <cellStyle name="20% - Accent2 2 2" xfId="370"/>
    <cellStyle name="20% - Accent2 3" xfId="371"/>
    <cellStyle name="20% - Accent3 2" xfId="372"/>
    <cellStyle name="20% - Accent3 2 2" xfId="373"/>
    <cellStyle name="20% - Accent3 3" xfId="374"/>
    <cellStyle name="20% - Accent4 2" xfId="375"/>
    <cellStyle name="20% - Accent4 2 2" xfId="376"/>
    <cellStyle name="20% - Accent4 3" xfId="377"/>
    <cellStyle name="20% - Accent5 2" xfId="378"/>
    <cellStyle name="20% - Accent5 2 2" xfId="379"/>
    <cellStyle name="20% - Accent5 3" xfId="380"/>
    <cellStyle name="20% - Accent6 2" xfId="381"/>
    <cellStyle name="20% - Accent6 2 2" xfId="382"/>
    <cellStyle name="20% - Accent6 3" xfId="383"/>
    <cellStyle name="40% - Accent1 2" xfId="384"/>
    <cellStyle name="40% - Accent1 2 2" xfId="385"/>
    <cellStyle name="40% - Accent1 3" xfId="386"/>
    <cellStyle name="40% - Accent2 2" xfId="387"/>
    <cellStyle name="40% - Accent2 2 2" xfId="388"/>
    <cellStyle name="40% - Accent2 3" xfId="389"/>
    <cellStyle name="40% - Accent3 2" xfId="390"/>
    <cellStyle name="40% - Accent3 2 2" xfId="391"/>
    <cellStyle name="40% - Accent3 3" xfId="392"/>
    <cellStyle name="40% - Accent4 2" xfId="393"/>
    <cellStyle name="40% - Accent4 2 2" xfId="394"/>
    <cellStyle name="40% - Accent4 3" xfId="395"/>
    <cellStyle name="40% - Accent5 2" xfId="396"/>
    <cellStyle name="40% - Accent5 2 2" xfId="397"/>
    <cellStyle name="40% - Accent5 3" xfId="398"/>
    <cellStyle name="40% - Accent6 2" xfId="399"/>
    <cellStyle name="40% - Accent6 2 2" xfId="400"/>
    <cellStyle name="40% - Accent6 3" xfId="401"/>
    <cellStyle name="60% - Accent1 2" xfId="402"/>
    <cellStyle name="60% - Accent1 2 2" xfId="403"/>
    <cellStyle name="60% - Accent1 3" xfId="404"/>
    <cellStyle name="60% - Accent2 2" xfId="405"/>
    <cellStyle name="60% - Accent2 2 2" xfId="406"/>
    <cellStyle name="60% - Accent2 3" xfId="407"/>
    <cellStyle name="60% - Accent3 2" xfId="408"/>
    <cellStyle name="60% - Accent3 2 2" xfId="409"/>
    <cellStyle name="60% - Accent3 3" xfId="410"/>
    <cellStyle name="60% - Accent4 2" xfId="411"/>
    <cellStyle name="60% - Accent4 2 2" xfId="412"/>
    <cellStyle name="60% - Accent4 3" xfId="413"/>
    <cellStyle name="60% - Accent5 2" xfId="414"/>
    <cellStyle name="60% - Accent5 2 2" xfId="415"/>
    <cellStyle name="60% - Accent5 3" xfId="416"/>
    <cellStyle name="60% - Accent6 2" xfId="417"/>
    <cellStyle name="60% - Accent6 2 2" xfId="418"/>
    <cellStyle name="60% - Accent6 3" xfId="419"/>
    <cellStyle name="Accent1 - 20%" xfId="420"/>
    <cellStyle name="Accent1 - 40%" xfId="421"/>
    <cellStyle name="Accent1 - 60%" xfId="422"/>
    <cellStyle name="Accent1 2" xfId="423"/>
    <cellStyle name="Accent1 2 2" xfId="424"/>
    <cellStyle name="Accent1 3" xfId="425"/>
    <cellStyle name="Accent1 4" xfId="426"/>
    <cellStyle name="Accent1 5" xfId="2928"/>
    <cellStyle name="Accent1 6" xfId="2929"/>
    <cellStyle name="Accent1 7" xfId="2930"/>
    <cellStyle name="Accent1 8" xfId="2931"/>
    <cellStyle name="Accent1 9" xfId="2932"/>
    <cellStyle name="Accent2 - 20%" xfId="427"/>
    <cellStyle name="Accent2 - 40%" xfId="428"/>
    <cellStyle name="Accent2 - 60%" xfId="429"/>
    <cellStyle name="Accent2 2" xfId="430"/>
    <cellStyle name="Accent2 2 2" xfId="431"/>
    <cellStyle name="Accent2 3" xfId="432"/>
    <cellStyle name="Accent2 4" xfId="433"/>
    <cellStyle name="Accent3 - 20%" xfId="434"/>
    <cellStyle name="Accent3 - 40%" xfId="435"/>
    <cellStyle name="Accent3 - 60%" xfId="436"/>
    <cellStyle name="Accent3 2" xfId="437"/>
    <cellStyle name="Accent3 2 2" xfId="438"/>
    <cellStyle name="Accent3 3" xfId="439"/>
    <cellStyle name="Accent3 4" xfId="440"/>
    <cellStyle name="Accent4 - 20%" xfId="441"/>
    <cellStyle name="Accent4 - 40%" xfId="442"/>
    <cellStyle name="Accent4 - 60%" xfId="443"/>
    <cellStyle name="Accent4 2" xfId="444"/>
    <cellStyle name="Accent4 2 2" xfId="445"/>
    <cellStyle name="Accent4 3" xfId="446"/>
    <cellStyle name="Accent4 4" xfId="447"/>
    <cellStyle name="Accent5 - 20%" xfId="448"/>
    <cellStyle name="Accent5 - 40%" xfId="449"/>
    <cellStyle name="Accent5 - 60%" xfId="450"/>
    <cellStyle name="Accent5 2" xfId="451"/>
    <cellStyle name="Accent5 2 2" xfId="452"/>
    <cellStyle name="Accent5 3" xfId="453"/>
    <cellStyle name="Accent5 4" xfId="454"/>
    <cellStyle name="Accent6 - 20%" xfId="455"/>
    <cellStyle name="Accent6 - 40%" xfId="456"/>
    <cellStyle name="Accent6 - 60%" xfId="457"/>
    <cellStyle name="Accent6 2" xfId="458"/>
    <cellStyle name="Accent6 2 2" xfId="459"/>
    <cellStyle name="Accent6 3" xfId="460"/>
    <cellStyle name="Accent6 4" xfId="461"/>
    <cellStyle name="Bad 2" xfId="462"/>
    <cellStyle name="Bad 2 2" xfId="463"/>
    <cellStyle name="Bad 3" xfId="464"/>
    <cellStyle name="Bad 4" xfId="465"/>
    <cellStyle name="Calculation 2" xfId="466"/>
    <cellStyle name="Calculation 2 2" xfId="467"/>
    <cellStyle name="Calculation 2 2 2" xfId="2933"/>
    <cellStyle name="Calculation 2 3" xfId="468"/>
    <cellStyle name="Calculation 2 3 2" xfId="2934"/>
    <cellStyle name="Calculation 2 4" xfId="469"/>
    <cellStyle name="Calculation 2 4 2" xfId="2935"/>
    <cellStyle name="Calculation 2 5" xfId="470"/>
    <cellStyle name="Calculation 2 5 2" xfId="2936"/>
    <cellStyle name="Calculation 2 6" xfId="471"/>
    <cellStyle name="Calculation 2 6 2" xfId="2937"/>
    <cellStyle name="Calculation 2 7" xfId="2938"/>
    <cellStyle name="Calculation 3" xfId="472"/>
    <cellStyle name="Calculation 3 2" xfId="2939"/>
    <cellStyle name="Calculation 4" xfId="473"/>
    <cellStyle name="Check Cell 2" xfId="474"/>
    <cellStyle name="Check Cell 2 2" xfId="475"/>
    <cellStyle name="Check Cell 3" xfId="476"/>
    <cellStyle name="Comma 2" xfId="477"/>
    <cellStyle name="Comma 2 10" xfId="478"/>
    <cellStyle name="Comma 2 11" xfId="479"/>
    <cellStyle name="Comma 2 12" xfId="480"/>
    <cellStyle name="Comma 2 13" xfId="481"/>
    <cellStyle name="Comma 2 14" xfId="482"/>
    <cellStyle name="Comma 2 15" xfId="483"/>
    <cellStyle name="Comma 2 16" xfId="484"/>
    <cellStyle name="Comma 2 17" xfId="485"/>
    <cellStyle name="Comma 2 18" xfId="486"/>
    <cellStyle name="Comma 2 19" xfId="487"/>
    <cellStyle name="Comma 2 2" xfId="488"/>
    <cellStyle name="Comma 2 2 10" xfId="489"/>
    <cellStyle name="Comma 2 2 11" xfId="490"/>
    <cellStyle name="Comma 2 2 12" xfId="491"/>
    <cellStyle name="Comma 2 2 13" xfId="492"/>
    <cellStyle name="Comma 2 2 14" xfId="493"/>
    <cellStyle name="Comma 2 2 15" xfId="494"/>
    <cellStyle name="Comma 2 2 16" xfId="495"/>
    <cellStyle name="Comma 2 2 17" xfId="496"/>
    <cellStyle name="Comma 2 2 18" xfId="497"/>
    <cellStyle name="Comma 2 2 19" xfId="498"/>
    <cellStyle name="Comma 2 2 2" xfId="499"/>
    <cellStyle name="Comma 2 2 2 2" xfId="500"/>
    <cellStyle name="Comma 2 2 2 2 2" xfId="501"/>
    <cellStyle name="Comma 2 2 2 2 2 2" xfId="502"/>
    <cellStyle name="Comma 2 2 2 3" xfId="503"/>
    <cellStyle name="Comma 2 2 20" xfId="504"/>
    <cellStyle name="Comma 2 2 21" xfId="505"/>
    <cellStyle name="Comma 2 2 22" xfId="506"/>
    <cellStyle name="Comma 2 2 23" xfId="507"/>
    <cellStyle name="Comma 2 2 24" xfId="508"/>
    <cellStyle name="Comma 2 2 25" xfId="509"/>
    <cellStyle name="Comma 2 2 26" xfId="510"/>
    <cellStyle name="Comma 2 2 27" xfId="511"/>
    <cellStyle name="Comma 2 2 28" xfId="512"/>
    <cellStyle name="Comma 2 2 29" xfId="513"/>
    <cellStyle name="Comma 2 2 3" xfId="514"/>
    <cellStyle name="Comma 2 2 30" xfId="515"/>
    <cellStyle name="Comma 2 2 31" xfId="516"/>
    <cellStyle name="Comma 2 2 32" xfId="517"/>
    <cellStyle name="Comma 2 2 33" xfId="518"/>
    <cellStyle name="Comma 2 2 34" xfId="519"/>
    <cellStyle name="Comma 2 2 35" xfId="520"/>
    <cellStyle name="Comma 2 2 36" xfId="521"/>
    <cellStyle name="Comma 2 2 37" xfId="522"/>
    <cellStyle name="Comma 2 2 38" xfId="523"/>
    <cellStyle name="Comma 2 2 39" xfId="524"/>
    <cellStyle name="Comma 2 2 4" xfId="525"/>
    <cellStyle name="Comma 2 2 40" xfId="526"/>
    <cellStyle name="Comma 2 2 41" xfId="527"/>
    <cellStyle name="Comma 2 2 42" xfId="528"/>
    <cellStyle name="Comma 2 2 43" xfId="529"/>
    <cellStyle name="Comma 2 2 44" xfId="530"/>
    <cellStyle name="Comma 2 2 45" xfId="531"/>
    <cellStyle name="Comma 2 2 46" xfId="532"/>
    <cellStyle name="Comma 2 2 47" xfId="533"/>
    <cellStyle name="Comma 2 2 5" xfId="534"/>
    <cellStyle name="Comma 2 2 6" xfId="535"/>
    <cellStyle name="Comma 2 2 7" xfId="536"/>
    <cellStyle name="Comma 2 2 8" xfId="537"/>
    <cellStyle name="Comma 2 2 9" xfId="538"/>
    <cellStyle name="Comma 2 2_3.1.2 DB Pension Detail" xfId="539"/>
    <cellStyle name="Comma 2 20" xfId="540"/>
    <cellStyle name="Comma 2 21" xfId="541"/>
    <cellStyle name="Comma 2 22" xfId="542"/>
    <cellStyle name="Comma 2 23" xfId="543"/>
    <cellStyle name="Comma 2 24" xfId="544"/>
    <cellStyle name="Comma 2 25" xfId="545"/>
    <cellStyle name="Comma 2 26" xfId="546"/>
    <cellStyle name="Comma 2 27" xfId="547"/>
    <cellStyle name="Comma 2 28" xfId="548"/>
    <cellStyle name="Comma 2 29" xfId="549"/>
    <cellStyle name="Comma 2 3" xfId="550"/>
    <cellStyle name="Comma 2 3 10" xfId="551"/>
    <cellStyle name="Comma 2 3 11" xfId="552"/>
    <cellStyle name="Comma 2 3 12" xfId="553"/>
    <cellStyle name="Comma 2 3 13" xfId="554"/>
    <cellStyle name="Comma 2 3 14" xfId="555"/>
    <cellStyle name="Comma 2 3 15" xfId="556"/>
    <cellStyle name="Comma 2 3 16" xfId="557"/>
    <cellStyle name="Comma 2 3 17" xfId="558"/>
    <cellStyle name="Comma 2 3 18" xfId="559"/>
    <cellStyle name="Comma 2 3 19" xfId="560"/>
    <cellStyle name="Comma 2 3 2" xfId="561"/>
    <cellStyle name="Comma 2 3 2 2" xfId="562"/>
    <cellStyle name="Comma 2 3 2 2 2" xfId="563"/>
    <cellStyle name="Comma 2 3 2_3.1.2 DB Pension Detail" xfId="564"/>
    <cellStyle name="Comma 2 3 20" xfId="565"/>
    <cellStyle name="Comma 2 3 21" xfId="566"/>
    <cellStyle name="Comma 2 3 22" xfId="567"/>
    <cellStyle name="Comma 2 3 23" xfId="568"/>
    <cellStyle name="Comma 2 3 24" xfId="569"/>
    <cellStyle name="Comma 2 3 25" xfId="570"/>
    <cellStyle name="Comma 2 3 26" xfId="571"/>
    <cellStyle name="Comma 2 3 27" xfId="572"/>
    <cellStyle name="Comma 2 3 28" xfId="573"/>
    <cellStyle name="Comma 2 3 29" xfId="574"/>
    <cellStyle name="Comma 2 3 3" xfId="575"/>
    <cellStyle name="Comma 2 3 30" xfId="576"/>
    <cellStyle name="Comma 2 3 31" xfId="577"/>
    <cellStyle name="Comma 2 3 32" xfId="578"/>
    <cellStyle name="Comma 2 3 33" xfId="579"/>
    <cellStyle name="Comma 2 3 34" xfId="580"/>
    <cellStyle name="Comma 2 3 35" xfId="581"/>
    <cellStyle name="Comma 2 3 36" xfId="582"/>
    <cellStyle name="Comma 2 3 37" xfId="583"/>
    <cellStyle name="Comma 2 3 38" xfId="584"/>
    <cellStyle name="Comma 2 3 39" xfId="585"/>
    <cellStyle name="Comma 2 3 4" xfId="586"/>
    <cellStyle name="Comma 2 3 40" xfId="587"/>
    <cellStyle name="Comma 2 3 41" xfId="588"/>
    <cellStyle name="Comma 2 3 42" xfId="589"/>
    <cellStyle name="Comma 2 3 43" xfId="590"/>
    <cellStyle name="Comma 2 3 44" xfId="591"/>
    <cellStyle name="Comma 2 3 45" xfId="592"/>
    <cellStyle name="Comma 2 3 46" xfId="593"/>
    <cellStyle name="Comma 2 3 47" xfId="594"/>
    <cellStyle name="Comma 2 3 5" xfId="595"/>
    <cellStyle name="Comma 2 3 6" xfId="596"/>
    <cellStyle name="Comma 2 3 7" xfId="597"/>
    <cellStyle name="Comma 2 3 8" xfId="598"/>
    <cellStyle name="Comma 2 3 9" xfId="599"/>
    <cellStyle name="Comma 2 3_3.1.2 DB Pension Detail" xfId="600"/>
    <cellStyle name="Comma 2 30" xfId="601"/>
    <cellStyle name="Comma 2 31" xfId="602"/>
    <cellStyle name="Comma 2 32" xfId="603"/>
    <cellStyle name="Comma 2 33" xfId="604"/>
    <cellStyle name="Comma 2 34" xfId="605"/>
    <cellStyle name="Comma 2 35" xfId="606"/>
    <cellStyle name="Comma 2 36" xfId="607"/>
    <cellStyle name="Comma 2 37" xfId="608"/>
    <cellStyle name="Comma 2 38" xfId="609"/>
    <cellStyle name="Comma 2 39" xfId="610"/>
    <cellStyle name="Comma 2 4" xfId="611"/>
    <cellStyle name="Comma 2 4 2" xfId="612"/>
    <cellStyle name="Comma 2 40" xfId="613"/>
    <cellStyle name="Comma 2 41" xfId="614"/>
    <cellStyle name="Comma 2 42" xfId="615"/>
    <cellStyle name="Comma 2 43" xfId="616"/>
    <cellStyle name="Comma 2 44" xfId="617"/>
    <cellStyle name="Comma 2 45" xfId="618"/>
    <cellStyle name="Comma 2 46" xfId="619"/>
    <cellStyle name="Comma 2 47" xfId="620"/>
    <cellStyle name="Comma 2 48" xfId="621"/>
    <cellStyle name="Comma 2 49" xfId="622"/>
    <cellStyle name="Comma 2 5" xfId="623"/>
    <cellStyle name="Comma 2 50" xfId="624"/>
    <cellStyle name="Comma 2 51" xfId="625"/>
    <cellStyle name="Comma 2 6" xfId="626"/>
    <cellStyle name="Comma 2 7" xfId="627"/>
    <cellStyle name="Comma 2 8" xfId="628"/>
    <cellStyle name="Comma 2 9" xfId="629"/>
    <cellStyle name="Comma 2_2.11 Staff NG BS" xfId="630"/>
    <cellStyle name="Comma 3" xfId="631"/>
    <cellStyle name="Comma 3 10" xfId="632"/>
    <cellStyle name="Comma 3 11" xfId="633"/>
    <cellStyle name="Comma 3 12" xfId="634"/>
    <cellStyle name="Comma 3 13" xfId="635"/>
    <cellStyle name="Comma 3 14" xfId="636"/>
    <cellStyle name="Comma 3 15" xfId="637"/>
    <cellStyle name="Comma 3 16" xfId="638"/>
    <cellStyle name="Comma 3 17" xfId="639"/>
    <cellStyle name="Comma 3 18" xfId="640"/>
    <cellStyle name="Comma 3 19" xfId="641"/>
    <cellStyle name="Comma 3 2" xfId="642"/>
    <cellStyle name="Comma 3 2 2" xfId="643"/>
    <cellStyle name="Comma 3 2 3" xfId="644"/>
    <cellStyle name="Comma 3 2 3 2" xfId="645"/>
    <cellStyle name="Comma 3 2 4" xfId="646"/>
    <cellStyle name="Comma 3 2 4 2" xfId="647"/>
    <cellStyle name="Comma 3 2_3.1.2 DB Pension Detail" xfId="648"/>
    <cellStyle name="Comma 3 20" xfId="649"/>
    <cellStyle name="Comma 3 21" xfId="650"/>
    <cellStyle name="Comma 3 22" xfId="651"/>
    <cellStyle name="Comma 3 23" xfId="652"/>
    <cellStyle name="Comma 3 24" xfId="653"/>
    <cellStyle name="Comma 3 25" xfId="654"/>
    <cellStyle name="Comma 3 26" xfId="655"/>
    <cellStyle name="Comma 3 27" xfId="656"/>
    <cellStyle name="Comma 3 28" xfId="657"/>
    <cellStyle name="Comma 3 29" xfId="658"/>
    <cellStyle name="Comma 3 3" xfId="659"/>
    <cellStyle name="Comma 3 3 2" xfId="660"/>
    <cellStyle name="Comma 3 3 2 2" xfId="661"/>
    <cellStyle name="Comma 3 3 3" xfId="662"/>
    <cellStyle name="Comma 3 3 3 2" xfId="663"/>
    <cellStyle name="Comma 3 30" xfId="664"/>
    <cellStyle name="Comma 3 31" xfId="665"/>
    <cellStyle name="Comma 3 32" xfId="666"/>
    <cellStyle name="Comma 3 33" xfId="667"/>
    <cellStyle name="Comma 3 34" xfId="668"/>
    <cellStyle name="Comma 3 35" xfId="669"/>
    <cellStyle name="Comma 3 36" xfId="670"/>
    <cellStyle name="Comma 3 37" xfId="671"/>
    <cellStyle name="Comma 3 38" xfId="672"/>
    <cellStyle name="Comma 3 39" xfId="673"/>
    <cellStyle name="Comma 3 4" xfId="674"/>
    <cellStyle name="Comma 3 40" xfId="675"/>
    <cellStyle name="Comma 3 41" xfId="676"/>
    <cellStyle name="Comma 3 42" xfId="677"/>
    <cellStyle name="Comma 3 43" xfId="678"/>
    <cellStyle name="Comma 3 44" xfId="679"/>
    <cellStyle name="Comma 3 45" xfId="680"/>
    <cellStyle name="Comma 3 46" xfId="681"/>
    <cellStyle name="Comma 3 47" xfId="682"/>
    <cellStyle name="Comma 3 48" xfId="683"/>
    <cellStyle name="Comma 3 49" xfId="684"/>
    <cellStyle name="Comma 3 5" xfId="685"/>
    <cellStyle name="Comma 3 50" xfId="686"/>
    <cellStyle name="Comma 3 50 2" xfId="687"/>
    <cellStyle name="Comma 3 51" xfId="688"/>
    <cellStyle name="Comma 3 6" xfId="689"/>
    <cellStyle name="Comma 3 7" xfId="690"/>
    <cellStyle name="Comma 3 8" xfId="691"/>
    <cellStyle name="Comma 3 9" xfId="692"/>
    <cellStyle name="Comma 3_3.1.2 DB Pension Detail" xfId="693"/>
    <cellStyle name="Comma 4" xfId="694"/>
    <cellStyle name="Comma 4 2" xfId="695"/>
    <cellStyle name="Comma 4 2 2" xfId="696"/>
    <cellStyle name="Comma 4 3" xfId="697"/>
    <cellStyle name="Comma 5" xfId="698"/>
    <cellStyle name="Comma 5 2" xfId="699"/>
    <cellStyle name="Comma 5 2 2" xfId="700"/>
    <cellStyle name="Comma 5 2 2 2" xfId="701"/>
    <cellStyle name="Comma 5 2 2 3" xfId="702"/>
    <cellStyle name="Comma 5 2 2 4" xfId="703"/>
    <cellStyle name="Comma 5 2 3" xfId="704"/>
    <cellStyle name="Comma 5 3" xfId="705"/>
    <cellStyle name="Comma 6" xfId="706"/>
    <cellStyle name="Comma 6 2" xfId="707"/>
    <cellStyle name="Comma 7" xfId="708"/>
    <cellStyle name="Comma 8" xfId="709"/>
    <cellStyle name="Currency 2" xfId="710"/>
    <cellStyle name="Currency 2 2" xfId="711"/>
    <cellStyle name="Currency 2 2 2" xfId="712"/>
    <cellStyle name="Currency 3" xfId="713"/>
    <cellStyle name="Currency 4" xfId="714"/>
    <cellStyle name="Currency 5" xfId="2940"/>
    <cellStyle name="Date" xfId="715"/>
    <cellStyle name="Date 2" xfId="716"/>
    <cellStyle name="Date_2010_NGET_TPCR4_RO_FBPQ(Opex) trace only FINAL(DPP)" xfId="717"/>
    <cellStyle name="Dezimal [0]_Compiling Utility Macros" xfId="718"/>
    <cellStyle name="Dezimal_Compiling Utility Macros" xfId="719"/>
    <cellStyle name="Emphasis 1" xfId="720"/>
    <cellStyle name="Emphasis 2" xfId="721"/>
    <cellStyle name="Emphasis 3" xfId="722"/>
    <cellStyle name="Euro" xfId="723"/>
    <cellStyle name="Explanatory Text 2" xfId="724"/>
    <cellStyle name="Explanatory Text 2 2" xfId="725"/>
    <cellStyle name="Explanatory Text 3" xfId="726"/>
    <cellStyle name="Good 2" xfId="727"/>
    <cellStyle name="Good 2 2" xfId="728"/>
    <cellStyle name="Good 3" xfId="729"/>
    <cellStyle name="Heading 1 2" xfId="730"/>
    <cellStyle name="Heading 1 2 2" xfId="731"/>
    <cellStyle name="Heading 1 3" xfId="732"/>
    <cellStyle name="Heading 2 2" xfId="733"/>
    <cellStyle name="Heading 2 2 2" xfId="734"/>
    <cellStyle name="Heading 2 3" xfId="735"/>
    <cellStyle name="Heading 3 2" xfId="736"/>
    <cellStyle name="Heading 3 2 2" xfId="737"/>
    <cellStyle name="Heading 3 3" xfId="738"/>
    <cellStyle name="Heading 4 2" xfId="739"/>
    <cellStyle name="Heading 4 2 2" xfId="740"/>
    <cellStyle name="Heading 4 3" xfId="741"/>
    <cellStyle name="Hyperlink 2" xfId="742"/>
    <cellStyle name="Hyperlink 2 2" xfId="743"/>
    <cellStyle name="Hyperlink 2 3" xfId="744"/>
    <cellStyle name="Hyperlink 2 4" xfId="745"/>
    <cellStyle name="Hyperlink 2 4 2" xfId="746"/>
    <cellStyle name="Hyperlink 2 5" xfId="747"/>
    <cellStyle name="Hyperlink 2 5 2" xfId="748"/>
    <cellStyle name="Hyperlink 2 6" xfId="749"/>
    <cellStyle name="Hyperlink 2 6 2" xfId="750"/>
    <cellStyle name="Hyperlink 2 7" xfId="751"/>
    <cellStyle name="Hyperlink 2 7 2" xfId="752"/>
    <cellStyle name="Hyperlink 2 8" xfId="753"/>
    <cellStyle name="Hyperlink 2 8 2" xfId="754"/>
    <cellStyle name="Hyperlink 2_Book1" xfId="755"/>
    <cellStyle name="Hyperlink 3" xfId="756"/>
    <cellStyle name="Hyperlink 4" xfId="757"/>
    <cellStyle name="Input 2" xfId="758"/>
    <cellStyle name="Input 2 2" xfId="759"/>
    <cellStyle name="Input 2 2 2" xfId="2941"/>
    <cellStyle name="Input 2 3" xfId="760"/>
    <cellStyle name="Input 2 3 2" xfId="2942"/>
    <cellStyle name="Input 2 4" xfId="761"/>
    <cellStyle name="Input 2 4 2" xfId="2943"/>
    <cellStyle name="Input 2 5" xfId="762"/>
    <cellStyle name="Input 2 5 2" xfId="2944"/>
    <cellStyle name="Input 2 6" xfId="763"/>
    <cellStyle name="Input 2 6 2" xfId="2945"/>
    <cellStyle name="Input 2 7" xfId="2946"/>
    <cellStyle name="Input 3" xfId="764"/>
    <cellStyle name="Input 3 2" xfId="2947"/>
    <cellStyle name="InputData" xfId="765"/>
    <cellStyle name="Linked Cell 2" xfId="766"/>
    <cellStyle name="Linked Cell 2 2" xfId="767"/>
    <cellStyle name="Linked Cell 3" xfId="768"/>
    <cellStyle name="Neutral 2" xfId="769"/>
    <cellStyle name="Neutral 2 2" xfId="770"/>
    <cellStyle name="Neutral 3" xfId="771"/>
    <cellStyle name="Normal" xfId="0" builtinId="0"/>
    <cellStyle name="Normal 10" xfId="772"/>
    <cellStyle name="Normal 100" xfId="773"/>
    <cellStyle name="Normal 100 2" xfId="774"/>
    <cellStyle name="Normal 101" xfId="775"/>
    <cellStyle name="Normal 101 2" xfId="776"/>
    <cellStyle name="Normal 102" xfId="777"/>
    <cellStyle name="Normal 103" xfId="778"/>
    <cellStyle name="Normal 104" xfId="779"/>
    <cellStyle name="Normal 105" xfId="780"/>
    <cellStyle name="Normal 105 2" xfId="2"/>
    <cellStyle name="Normal 105 2 2" xfId="2948"/>
    <cellStyle name="Normal 105 3" xfId="2949"/>
    <cellStyle name="Normal 106" xfId="781"/>
    <cellStyle name="Normal 106 2" xfId="782"/>
    <cellStyle name="Normal 107" xfId="783"/>
    <cellStyle name="Normal 107 2" xfId="784"/>
    <cellStyle name="Normal 108" xfId="785"/>
    <cellStyle name="Normal 108 2" xfId="786"/>
    <cellStyle name="Normal 108 2 2" xfId="2950"/>
    <cellStyle name="Normal 108 3" xfId="2951"/>
    <cellStyle name="Normal 109" xfId="787"/>
    <cellStyle name="Normal 109 2" xfId="788"/>
    <cellStyle name="Normal 109 2 2" xfId="2952"/>
    <cellStyle name="Normal 109 3" xfId="2953"/>
    <cellStyle name="Normal 11" xfId="789"/>
    <cellStyle name="Normal 11 2" xfId="790"/>
    <cellStyle name="Normal 11 2 2" xfId="791"/>
    <cellStyle name="Normal 11 2 2 2" xfId="792"/>
    <cellStyle name="Normal 11 2 2 2 2" xfId="793"/>
    <cellStyle name="Normal 11 2 2 2_Networks Project Reporting Template" xfId="794"/>
    <cellStyle name="Normal 11 2 2 3" xfId="795"/>
    <cellStyle name="Normal 11 2 2_Networks Project Reporting Template" xfId="796"/>
    <cellStyle name="Normal 11 2 3" xfId="797"/>
    <cellStyle name="Normal 11 2 3 2" xfId="798"/>
    <cellStyle name="Normal 11 2 3_Networks Project Reporting Template" xfId="799"/>
    <cellStyle name="Normal 11 2 4" xfId="800"/>
    <cellStyle name="Normal 11 2_Networks Project Reporting Template" xfId="801"/>
    <cellStyle name="Normal 11 3" xfId="802"/>
    <cellStyle name="Normal 11 3 2" xfId="803"/>
    <cellStyle name="Normal 11 3 2 2" xfId="804"/>
    <cellStyle name="Normal 11 3 2_Networks Project Reporting Template" xfId="805"/>
    <cellStyle name="Normal 11 3 3" xfId="806"/>
    <cellStyle name="Normal 11 3_Networks Project Reporting Template" xfId="807"/>
    <cellStyle name="Normal 11 4" xfId="808"/>
    <cellStyle name="Normal 11 4 2" xfId="809"/>
    <cellStyle name="Normal 11 4_Networks Project Reporting Template" xfId="810"/>
    <cellStyle name="Normal 11 5" xfId="811"/>
    <cellStyle name="Normal 11 5 2" xfId="812"/>
    <cellStyle name="Normal 11 5_Networks Project Reporting Template" xfId="813"/>
    <cellStyle name="Normal 11 6" xfId="814"/>
    <cellStyle name="Normal 11_1.3s Accounting C Costs Scots" xfId="815"/>
    <cellStyle name="Normal 110" xfId="816"/>
    <cellStyle name="Normal 110 2" xfId="817"/>
    <cellStyle name="Normal 110 2 2" xfId="2954"/>
    <cellStyle name="Normal 110 3" xfId="2955"/>
    <cellStyle name="Normal 111" xfId="818"/>
    <cellStyle name="Normal 111 2" xfId="819"/>
    <cellStyle name="Normal 111 2 2" xfId="2956"/>
    <cellStyle name="Normal 111 3" xfId="2957"/>
    <cellStyle name="Normal 112" xfId="820"/>
    <cellStyle name="Normal 112 2" xfId="821"/>
    <cellStyle name="Normal 112 2 2" xfId="2958"/>
    <cellStyle name="Normal 112 3" xfId="2959"/>
    <cellStyle name="Normal 113" xfId="822"/>
    <cellStyle name="Normal 113 2" xfId="823"/>
    <cellStyle name="Normal 113 2 2" xfId="2960"/>
    <cellStyle name="Normal 113 3" xfId="2961"/>
    <cellStyle name="Normal 114" xfId="824"/>
    <cellStyle name="Normal 114 2" xfId="825"/>
    <cellStyle name="Normal 114 2 2" xfId="2962"/>
    <cellStyle name="Normal 114 3" xfId="2963"/>
    <cellStyle name="Normal 115" xfId="826"/>
    <cellStyle name="Normal 115 2" xfId="827"/>
    <cellStyle name="Normal 115 2 2" xfId="2964"/>
    <cellStyle name="Normal 115 3" xfId="2965"/>
    <cellStyle name="Normal 116" xfId="828"/>
    <cellStyle name="Normal 116 2" xfId="829"/>
    <cellStyle name="Normal 116 2 2" xfId="2966"/>
    <cellStyle name="Normal 116 3" xfId="2967"/>
    <cellStyle name="Normal 117" xfId="830"/>
    <cellStyle name="Normal 118" xfId="831"/>
    <cellStyle name="Normal 118 2" xfId="832"/>
    <cellStyle name="Normal 118 2 2" xfId="2968"/>
    <cellStyle name="Normal 118 3" xfId="2969"/>
    <cellStyle name="Normal 119" xfId="833"/>
    <cellStyle name="Normal 119 2" xfId="2970"/>
    <cellStyle name="Normal 12" xfId="834"/>
    <cellStyle name="Normal 12 2" xfId="835"/>
    <cellStyle name="Normal 12 2 2" xfId="836"/>
    <cellStyle name="Normal 12 2 2 2" xfId="837"/>
    <cellStyle name="Normal 12 2 2 2 2" xfId="838"/>
    <cellStyle name="Normal 12 2 2 2_Networks Project Reporting Template" xfId="839"/>
    <cellStyle name="Normal 12 2 2 3" xfId="840"/>
    <cellStyle name="Normal 12 2 2_Elec_DDT_template_NGv3 11Mar11 415 Proposals NG" xfId="841"/>
    <cellStyle name="Normal 12 2 3" xfId="842"/>
    <cellStyle name="Normal 12 2 3 2" xfId="843"/>
    <cellStyle name="Normal 12 2 3_Networks Project Reporting Template" xfId="844"/>
    <cellStyle name="Normal 12 2 4" xfId="845"/>
    <cellStyle name="Normal 12 2 4 2" xfId="846"/>
    <cellStyle name="Normal 12 2 4_Networks Project Reporting Template" xfId="847"/>
    <cellStyle name="Normal 12 2 5" xfId="848"/>
    <cellStyle name="Normal 12 2_Elec_DDT_template_NGv3 11Mar11 415 Proposals NG" xfId="849"/>
    <cellStyle name="Normal 12 3" xfId="850"/>
    <cellStyle name="Normal 12 3 2" xfId="851"/>
    <cellStyle name="Normal 12 3 2 2" xfId="852"/>
    <cellStyle name="Normal 12 3 2_Networks Project Reporting Template" xfId="853"/>
    <cellStyle name="Normal 12 3 3" xfId="854"/>
    <cellStyle name="Normal 12 3_Networks Project Reporting Template" xfId="855"/>
    <cellStyle name="Normal 12 4" xfId="856"/>
    <cellStyle name="Normal 12 4 2" xfId="857"/>
    <cellStyle name="Normal 12 4_Networks Project Reporting Template" xfId="858"/>
    <cellStyle name="Normal 12 5" xfId="859"/>
    <cellStyle name="Normal 12_1.3s Accounting C Costs Scots" xfId="860"/>
    <cellStyle name="Normal 120" xfId="1"/>
    <cellStyle name="Normal 121" xfId="2971"/>
    <cellStyle name="Normal 13" xfId="861"/>
    <cellStyle name="Normal 13 2" xfId="862"/>
    <cellStyle name="Normal 13 2 2" xfId="863"/>
    <cellStyle name="Normal 13 2 2 2" xfId="864"/>
    <cellStyle name="Normal 13 2 2 2 2" xfId="865"/>
    <cellStyle name="Normal 13 2 2 2_Networks Project Reporting Template" xfId="866"/>
    <cellStyle name="Normal 13 2 2 3" xfId="867"/>
    <cellStyle name="Normal 13 2 2_Networks Project Reporting Template" xfId="868"/>
    <cellStyle name="Normal 13 2 3" xfId="869"/>
    <cellStyle name="Normal 13 2 3 2" xfId="870"/>
    <cellStyle name="Normal 13 2 3_Networks Project Reporting Template" xfId="871"/>
    <cellStyle name="Normal 13 2 4" xfId="872"/>
    <cellStyle name="Normal 13 2_Networks Project Reporting Template" xfId="873"/>
    <cellStyle name="Normal 13 3" xfId="874"/>
    <cellStyle name="Normal 13 3 2" xfId="875"/>
    <cellStyle name="Normal 13 3_Networks Project Reporting Template" xfId="876"/>
    <cellStyle name="Normal 13 4" xfId="877"/>
    <cellStyle name="Normal 13_2010_NGET_TPCR4_RO_FBPQ(Opex) trace only FINAL(DPP)" xfId="878"/>
    <cellStyle name="Normal 14" xfId="879"/>
    <cellStyle name="Normal 14 2" xfId="880"/>
    <cellStyle name="Normal 14 2 2" xfId="881"/>
    <cellStyle name="Normal 14 2_Networks Project Reporting Template" xfId="882"/>
    <cellStyle name="Normal 14 3" xfId="883"/>
    <cellStyle name="Normal 14 3 2" xfId="884"/>
    <cellStyle name="Normal 14 4" xfId="885"/>
    <cellStyle name="Normal 14_4.20 Scheme Listing NLR" xfId="886"/>
    <cellStyle name="Normal 15" xfId="887"/>
    <cellStyle name="Normal 15 2" xfId="888"/>
    <cellStyle name="Normal 15 2 2" xfId="889"/>
    <cellStyle name="Normal 15 3" xfId="890"/>
    <cellStyle name="Normal 15_4.20 Scheme Listing NLR" xfId="891"/>
    <cellStyle name="Normal 16" xfId="892"/>
    <cellStyle name="Normal 16 2" xfId="893"/>
    <cellStyle name="Normal 16 3" xfId="894"/>
    <cellStyle name="Normal 16 3 2" xfId="895"/>
    <cellStyle name="Normal 16 3 2 2" xfId="896"/>
    <cellStyle name="Normal 16 3 2 2 2" xfId="897"/>
    <cellStyle name="Normal 16 3 2 2 3" xfId="898"/>
    <cellStyle name="Normal 16 3 2 2_Networks Project Reporting Template" xfId="899"/>
    <cellStyle name="Normal 16 3 2 3" xfId="900"/>
    <cellStyle name="Normal 16 3 2 4" xfId="901"/>
    <cellStyle name="Normal 16 3 2_Networks Project Reporting Template" xfId="902"/>
    <cellStyle name="Normal 16 3 3" xfId="903"/>
    <cellStyle name="Normal 16 3_Networks Project Reporting Template" xfId="904"/>
    <cellStyle name="Normal 16 4" xfId="905"/>
    <cellStyle name="Normal 16_4.20 Scheme Listing NLR" xfId="906"/>
    <cellStyle name="Normal 17" xfId="907"/>
    <cellStyle name="Normal 17 2" xfId="908"/>
    <cellStyle name="Normal 17_Networks Project Reporting Template" xfId="909"/>
    <cellStyle name="Normal 18" xfId="910"/>
    <cellStyle name="Normal 18 2" xfId="911"/>
    <cellStyle name="Normal 18_Networks Project Reporting Template" xfId="912"/>
    <cellStyle name="Normal 19" xfId="913"/>
    <cellStyle name="Normal 2" xfId="914"/>
    <cellStyle name="Normal 2 10" xfId="915"/>
    <cellStyle name="Normal 2 11" xfId="916"/>
    <cellStyle name="Normal 2 12" xfId="917"/>
    <cellStyle name="Normal 2 13" xfId="918"/>
    <cellStyle name="Normal 2 14" xfId="919"/>
    <cellStyle name="Normal 2 15" xfId="920"/>
    <cellStyle name="Normal 2 16" xfId="921"/>
    <cellStyle name="Normal 2 17" xfId="922"/>
    <cellStyle name="Normal 2 18" xfId="923"/>
    <cellStyle name="Normal 2 19" xfId="924"/>
    <cellStyle name="Normal 2 2" xfId="925"/>
    <cellStyle name="Normal 2 2 10" xfId="926"/>
    <cellStyle name="Normal 2 2 11" xfId="927"/>
    <cellStyle name="Normal 2 2 12" xfId="928"/>
    <cellStyle name="Normal 2 2 13" xfId="929"/>
    <cellStyle name="Normal 2 2 14" xfId="930"/>
    <cellStyle name="Normal 2 2 15" xfId="931"/>
    <cellStyle name="Normal 2 2 16" xfId="932"/>
    <cellStyle name="Normal 2 2 17" xfId="933"/>
    <cellStyle name="Normal 2 2 18" xfId="934"/>
    <cellStyle name="Normal 2 2 19" xfId="935"/>
    <cellStyle name="Normal 2 2 2" xfId="936"/>
    <cellStyle name="Normal 2 2 2 2" xfId="937"/>
    <cellStyle name="Normal 2 2 2_3.1.2 DB Pension Detail" xfId="938"/>
    <cellStyle name="Normal 2 2 20" xfId="939"/>
    <cellStyle name="Normal 2 2 21" xfId="940"/>
    <cellStyle name="Normal 2 2 22" xfId="941"/>
    <cellStyle name="Normal 2 2 23" xfId="942"/>
    <cellStyle name="Normal 2 2 24" xfId="943"/>
    <cellStyle name="Normal 2 2 25" xfId="944"/>
    <cellStyle name="Normal 2 2 26" xfId="945"/>
    <cellStyle name="Normal 2 2 27" xfId="946"/>
    <cellStyle name="Normal 2 2 28" xfId="947"/>
    <cellStyle name="Normal 2 2 29" xfId="948"/>
    <cellStyle name="Normal 2 2 3" xfId="949"/>
    <cellStyle name="Normal 2 2 30" xfId="950"/>
    <cellStyle name="Normal 2 2 31" xfId="951"/>
    <cellStyle name="Normal 2 2 32" xfId="952"/>
    <cellStyle name="Normal 2 2 33" xfId="953"/>
    <cellStyle name="Normal 2 2 34" xfId="954"/>
    <cellStyle name="Normal 2 2 35" xfId="955"/>
    <cellStyle name="Normal 2 2 36" xfId="956"/>
    <cellStyle name="Normal 2 2 37" xfId="957"/>
    <cellStyle name="Normal 2 2 38" xfId="958"/>
    <cellStyle name="Normal 2 2 39" xfId="959"/>
    <cellStyle name="Normal 2 2 4" xfId="960"/>
    <cellStyle name="Normal 2 2 40" xfId="961"/>
    <cellStyle name="Normal 2 2 41" xfId="962"/>
    <cellStyle name="Normal 2 2 42" xfId="963"/>
    <cellStyle name="Normal 2 2 43" xfId="964"/>
    <cellStyle name="Normal 2 2 44" xfId="965"/>
    <cellStyle name="Normal 2 2 45" xfId="966"/>
    <cellStyle name="Normal 2 2 46" xfId="967"/>
    <cellStyle name="Normal 2 2 47" xfId="968"/>
    <cellStyle name="Normal 2 2 48" xfId="969"/>
    <cellStyle name="Normal 2 2 49" xfId="970"/>
    <cellStyle name="Normal 2 2 5" xfId="971"/>
    <cellStyle name="Normal 2 2 50" xfId="972"/>
    <cellStyle name="Normal 2 2 51" xfId="973"/>
    <cellStyle name="Normal 2 2 52" xfId="974"/>
    <cellStyle name="Normal 2 2 53" xfId="975"/>
    <cellStyle name="Normal 2 2 54" xfId="976"/>
    <cellStyle name="Normal 2 2 55" xfId="977"/>
    <cellStyle name="Normal 2 2 56" xfId="978"/>
    <cellStyle name="Normal 2 2 57" xfId="979"/>
    <cellStyle name="Normal 2 2 58" xfId="980"/>
    <cellStyle name="Normal 2 2 6" xfId="981"/>
    <cellStyle name="Normal 2 2 7" xfId="982"/>
    <cellStyle name="Normal 2 2 8" xfId="983"/>
    <cellStyle name="Normal 2 2 9" xfId="984"/>
    <cellStyle name="Normal 2 2_1.3s Accounting C Costs Scots" xfId="985"/>
    <cellStyle name="Normal 2 20" xfId="986"/>
    <cellStyle name="Normal 2 21" xfId="987"/>
    <cellStyle name="Normal 2 22" xfId="988"/>
    <cellStyle name="Normal 2 23" xfId="989"/>
    <cellStyle name="Normal 2 24" xfId="990"/>
    <cellStyle name="Normal 2 25" xfId="991"/>
    <cellStyle name="Normal 2 26" xfId="992"/>
    <cellStyle name="Normal 2 27" xfId="993"/>
    <cellStyle name="Normal 2 28" xfId="994"/>
    <cellStyle name="Normal 2 29" xfId="995"/>
    <cellStyle name="Normal 2 3" xfId="996"/>
    <cellStyle name="Normal 2 3 2" xfId="997"/>
    <cellStyle name="Normal 2 3 2 2" xfId="998"/>
    <cellStyle name="Normal 2 3 3" xfId="999"/>
    <cellStyle name="Normal 2 3 4" xfId="1000"/>
    <cellStyle name="Normal 2 30" xfId="1001"/>
    <cellStyle name="Normal 2 31" xfId="1002"/>
    <cellStyle name="Normal 2 32" xfId="1003"/>
    <cellStyle name="Normal 2 33" xfId="1004"/>
    <cellStyle name="Normal 2 34" xfId="1005"/>
    <cellStyle name="Normal 2 35" xfId="1006"/>
    <cellStyle name="Normal 2 36" xfId="1007"/>
    <cellStyle name="Normal 2 37" xfId="1008"/>
    <cellStyle name="Normal 2 38" xfId="1009"/>
    <cellStyle name="Normal 2 39" xfId="1010"/>
    <cellStyle name="Normal 2 4" xfId="1011"/>
    <cellStyle name="Normal 2 4 2" xfId="1012"/>
    <cellStyle name="Normal 2 4 2 2" xfId="1013"/>
    <cellStyle name="Normal 2 4 3" xfId="1014"/>
    <cellStyle name="Normal 2 4 4" xfId="1015"/>
    <cellStyle name="Normal 2 40" xfId="1016"/>
    <cellStyle name="Normal 2 41" xfId="1017"/>
    <cellStyle name="Normal 2 42" xfId="1018"/>
    <cellStyle name="Normal 2 43" xfId="1019"/>
    <cellStyle name="Normal 2 44" xfId="1020"/>
    <cellStyle name="Normal 2 45" xfId="1021"/>
    <cellStyle name="Normal 2 46" xfId="1022"/>
    <cellStyle name="Normal 2 47" xfId="1023"/>
    <cellStyle name="Normal 2 48" xfId="1024"/>
    <cellStyle name="Normal 2 49" xfId="1025"/>
    <cellStyle name="Normal 2 5" xfId="1026"/>
    <cellStyle name="Normal 2 5 2" xfId="1027"/>
    <cellStyle name="Normal 2 5 2 2" xfId="1028"/>
    <cellStyle name="Normal 2 5 2 2 2" xfId="1029"/>
    <cellStyle name="Normal 2 5 2 2 2 2" xfId="1030"/>
    <cellStyle name="Normal 2 5 2 2 2_Networks Project Reporting Template" xfId="1031"/>
    <cellStyle name="Normal 2 5 2 2 3" xfId="1032"/>
    <cellStyle name="Normal 2 5 2 2_Networks Project Reporting Template" xfId="1033"/>
    <cellStyle name="Normal 2 5 2 3" xfId="1034"/>
    <cellStyle name="Normal 2 5 2 3 2" xfId="1035"/>
    <cellStyle name="Normal 2 5 2 3_Networks Project Reporting Template" xfId="1036"/>
    <cellStyle name="Normal 2 5 2 4" xfId="1037"/>
    <cellStyle name="Normal 2 5 2 4 2" xfId="1038"/>
    <cellStyle name="Normal 2 5 2 4_Networks Project Reporting Template" xfId="1039"/>
    <cellStyle name="Normal 2 5 2 5" xfId="1040"/>
    <cellStyle name="Normal 2 5 2_Networks Project Reporting Template" xfId="1041"/>
    <cellStyle name="Normal 2 5 3" xfId="1042"/>
    <cellStyle name="Normal 2 5 3 2" xfId="1043"/>
    <cellStyle name="Normal 2 5 3 2 2" xfId="1044"/>
    <cellStyle name="Normal 2 5 3 2_Networks Project Reporting Template" xfId="1045"/>
    <cellStyle name="Normal 2 5 3 3" xfId="1046"/>
    <cellStyle name="Normal 2 5 3_Networks Project Reporting Template" xfId="1047"/>
    <cellStyle name="Normal 2 5 4" xfId="1048"/>
    <cellStyle name="Normal 2 5 4 2" xfId="1049"/>
    <cellStyle name="Normal 2 5 4_Networks Project Reporting Template" xfId="1050"/>
    <cellStyle name="Normal 2 5 5" xfId="1051"/>
    <cellStyle name="Normal 2 5 5 2" xfId="1052"/>
    <cellStyle name="Normal 2 5 5_Networks Project Reporting Template" xfId="1053"/>
    <cellStyle name="Normal 2 5 6" xfId="1054"/>
    <cellStyle name="Normal 2 5 6 2" xfId="1055"/>
    <cellStyle name="Normal 2 5 6_Networks Project Reporting Template" xfId="1056"/>
    <cellStyle name="Normal 2 5 7" xfId="1057"/>
    <cellStyle name="Normal 2 5_1.3s Accounting C Costs Scots" xfId="1058"/>
    <cellStyle name="Normal 2 50" xfId="1059"/>
    <cellStyle name="Normal 2 51" xfId="1060"/>
    <cellStyle name="Normal 2 52" xfId="1061"/>
    <cellStyle name="Normal 2 53" xfId="1062"/>
    <cellStyle name="Normal 2 53 2" xfId="1063"/>
    <cellStyle name="Normal 2 54" xfId="1064"/>
    <cellStyle name="Normal 2 55" xfId="1065"/>
    <cellStyle name="Normal 2 56" xfId="1066"/>
    <cellStyle name="Normal 2 57" xfId="1067"/>
    <cellStyle name="Normal 2 58" xfId="1068"/>
    <cellStyle name="Normal 2 59" xfId="1069"/>
    <cellStyle name="Normal 2 6" xfId="1070"/>
    <cellStyle name="Normal 2 6 2" xfId="1071"/>
    <cellStyle name="Normal 2 6_3.1.2 DB Pension Detail" xfId="1072"/>
    <cellStyle name="Normal 2 60" xfId="1073"/>
    <cellStyle name="Normal 2 61" xfId="1074"/>
    <cellStyle name="Normal 2 62" xfId="1075"/>
    <cellStyle name="Normal 2 63" xfId="1076"/>
    <cellStyle name="Normal 2 64" xfId="1077"/>
    <cellStyle name="Normal 2 65" xfId="1078"/>
    <cellStyle name="Normal 2 66" xfId="1079"/>
    <cellStyle name="Normal 2 67" xfId="1080"/>
    <cellStyle name="Normal 2 68" xfId="1081"/>
    <cellStyle name="Normal 2 69" xfId="1082"/>
    <cellStyle name="Normal 2 7" xfId="1083"/>
    <cellStyle name="Normal 2 70" xfId="1084"/>
    <cellStyle name="Normal 2 71" xfId="1085"/>
    <cellStyle name="Normal 2 72" xfId="1086"/>
    <cellStyle name="Normal 2 73" xfId="1087"/>
    <cellStyle name="Normal 2 8" xfId="1088"/>
    <cellStyle name="Normal 2 8 2" xfId="1089"/>
    <cellStyle name="Normal 2 9" xfId="1090"/>
    <cellStyle name="Normal 2_1.3s Accounting C Costs Scots" xfId="1091"/>
    <cellStyle name="Normal 20" xfId="1092"/>
    <cellStyle name="Normal 21" xfId="1093"/>
    <cellStyle name="Normal 22" xfId="1094"/>
    <cellStyle name="Normal 23" xfId="1095"/>
    <cellStyle name="Normal 24" xfId="1096"/>
    <cellStyle name="Normal 25" xfId="1097"/>
    <cellStyle name="Normal 26" xfId="1098"/>
    <cellStyle name="Normal 27" xfId="1099"/>
    <cellStyle name="Normal 28" xfId="1100"/>
    <cellStyle name="Normal 29" xfId="1101"/>
    <cellStyle name="Normal 3" xfId="1102"/>
    <cellStyle name="Normal 3 10" xfId="1103"/>
    <cellStyle name="Normal 3 10 2" xfId="1104"/>
    <cellStyle name="Normal 3 10_Networks Project Reporting Template" xfId="1105"/>
    <cellStyle name="Normal 3 11" xfId="1106"/>
    <cellStyle name="Normal 3 11 2" xfId="1107"/>
    <cellStyle name="Normal 3 11 2 2" xfId="2972"/>
    <cellStyle name="Normal 3 11 3" xfId="2973"/>
    <cellStyle name="Normal 3 12" xfId="1108"/>
    <cellStyle name="Normal 3 12 2" xfId="1109"/>
    <cellStyle name="Normal 3 12 2 2" xfId="2974"/>
    <cellStyle name="Normal 3 12 3" xfId="2975"/>
    <cellStyle name="Normal 3 13" xfId="1110"/>
    <cellStyle name="Normal 3 13 2" xfId="1111"/>
    <cellStyle name="Normal 3 13 2 2" xfId="2976"/>
    <cellStyle name="Normal 3 13 3" xfId="2977"/>
    <cellStyle name="Normal 3 14" xfId="1112"/>
    <cellStyle name="Normal 3 14 2" xfId="1113"/>
    <cellStyle name="Normal 3 14 2 2" xfId="2978"/>
    <cellStyle name="Normal 3 14 3" xfId="2979"/>
    <cellStyle name="Normal 3 15" xfId="1114"/>
    <cellStyle name="Normal 3 15 2" xfId="1115"/>
    <cellStyle name="Normal 3 16" xfId="1116"/>
    <cellStyle name="Normal 3 16 2" xfId="1117"/>
    <cellStyle name="Normal 3 17" xfId="1118"/>
    <cellStyle name="Normal 3 17 2" xfId="1119"/>
    <cellStyle name="Normal 3 18" xfId="1120"/>
    <cellStyle name="Normal 3 19" xfId="1121"/>
    <cellStyle name="Normal 3 2" xfId="1122"/>
    <cellStyle name="Normal 3 2 2" xfId="1123"/>
    <cellStyle name="Normal 3 2 2 2" xfId="1124"/>
    <cellStyle name="Normal 3 2_3.1.2 DB Pension Detail" xfId="1125"/>
    <cellStyle name="Normal 3 20" xfId="1126"/>
    <cellStyle name="Normal 3 21" xfId="1127"/>
    <cellStyle name="Normal 3 22" xfId="1128"/>
    <cellStyle name="Normal 3 23" xfId="1129"/>
    <cellStyle name="Normal 3 24" xfId="1130"/>
    <cellStyle name="Normal 3 25" xfId="1131"/>
    <cellStyle name="Normal 3 26" xfId="1132"/>
    <cellStyle name="Normal 3 27" xfId="1133"/>
    <cellStyle name="Normal 3 28" xfId="1134"/>
    <cellStyle name="Normal 3 3" xfId="1135"/>
    <cellStyle name="Normal 3 3 2" xfId="1136"/>
    <cellStyle name="Normal 3 3 2 2" xfId="1137"/>
    <cellStyle name="Normal 3 3 2 3" xfId="1138"/>
    <cellStyle name="Normal 3 3 2 3 2" xfId="1139"/>
    <cellStyle name="Normal 3 3 2 3 2 2" xfId="1140"/>
    <cellStyle name="Normal 3 3 2 3 2_Networks Project Reporting Template" xfId="1141"/>
    <cellStyle name="Normal 3 3 2 3 3" xfId="1142"/>
    <cellStyle name="Normal 3 3 2 3_Networks Project Reporting Template" xfId="1143"/>
    <cellStyle name="Normal 3 3 2 4" xfId="1144"/>
    <cellStyle name="Normal 3 3 2 4 2" xfId="1145"/>
    <cellStyle name="Normal 3 3 2 4_Networks Project Reporting Template" xfId="1146"/>
    <cellStyle name="Normal 3 3 2 5" xfId="1147"/>
    <cellStyle name="Normal 3 3 2 5 2" xfId="1148"/>
    <cellStyle name="Normal 3 3 2 5_Networks Project Reporting Template" xfId="1149"/>
    <cellStyle name="Normal 3 3 2 6" xfId="1150"/>
    <cellStyle name="Normal 3 3 2_Networks Project Reporting Template" xfId="1151"/>
    <cellStyle name="Normal 3 3 3" xfId="1152"/>
    <cellStyle name="Normal 3 3 3 2" xfId="1153"/>
    <cellStyle name="Normal 3 3 3 2 2" xfId="1154"/>
    <cellStyle name="Normal 3 3 3 2 2 2" xfId="1155"/>
    <cellStyle name="Normal 3 3 3 2 2_Networks Project Reporting Template" xfId="1156"/>
    <cellStyle name="Normal 3 3 3 2 3" xfId="1157"/>
    <cellStyle name="Normal 3 3 3 2_Networks Project Reporting Template" xfId="1158"/>
    <cellStyle name="Normal 3 3 3 3" xfId="1159"/>
    <cellStyle name="Normal 3 3 3 3 2" xfId="1160"/>
    <cellStyle name="Normal 3 3 3 3_Networks Project Reporting Template" xfId="1161"/>
    <cellStyle name="Normal 3 3 3 4" xfId="1162"/>
    <cellStyle name="Normal 3 3 3_Elec_DDT_template_NGv3 11Mar11 415 Proposals NG" xfId="1163"/>
    <cellStyle name="Normal 3 3 4" xfId="1164"/>
    <cellStyle name="Normal 3 3 5" xfId="1165"/>
    <cellStyle name="Normal 3 3 6" xfId="1166"/>
    <cellStyle name="Normal 3 3 7" xfId="1167"/>
    <cellStyle name="Normal 3 3 8" xfId="1168"/>
    <cellStyle name="Normal 3 3_2010_NGET_TPCR4_RO_FBPQ(Opex) trace only FINAL(DPP)" xfId="1169"/>
    <cellStyle name="Normal 3 4" xfId="1170"/>
    <cellStyle name="Normal 3 4 2" xfId="1171"/>
    <cellStyle name="Normal 3 4 2 2" xfId="1172"/>
    <cellStyle name="Normal 3 4 2 2 2" xfId="1173"/>
    <cellStyle name="Normal 3 4 2 2_Networks Project Reporting Template" xfId="1174"/>
    <cellStyle name="Normal 3 4 2 3" xfId="1175"/>
    <cellStyle name="Normal 3 4 2_Networks Project Reporting Template" xfId="1176"/>
    <cellStyle name="Normal 3 4 3" xfId="1177"/>
    <cellStyle name="Normal 3 4 3 2" xfId="1178"/>
    <cellStyle name="Normal 3 4 3_Networks Project Reporting Template" xfId="1179"/>
    <cellStyle name="Normal 3 4 4" xfId="1180"/>
    <cellStyle name="Normal 3 4_Networks Project Reporting Template" xfId="1181"/>
    <cellStyle name="Normal 3 5" xfId="1182"/>
    <cellStyle name="Normal 3 6" xfId="1183"/>
    <cellStyle name="Normal 3 6 2" xfId="1184"/>
    <cellStyle name="Normal 3 6_Networks Project Reporting Template" xfId="1185"/>
    <cellStyle name="Normal 3 7" xfId="1186"/>
    <cellStyle name="Normal 3 7 2" xfId="1187"/>
    <cellStyle name="Normal 3 7_Networks Project Reporting Template" xfId="1188"/>
    <cellStyle name="Normal 3 8" xfId="1189"/>
    <cellStyle name="Normal 3 8 2" xfId="1190"/>
    <cellStyle name="Normal 3 8_Networks Project Reporting Template" xfId="1191"/>
    <cellStyle name="Normal 3 9" xfId="1192"/>
    <cellStyle name="Normal 3 9 2" xfId="1193"/>
    <cellStyle name="Normal 3 9_Networks Project Reporting Template" xfId="1194"/>
    <cellStyle name="Normal 3_1.3s Accounting C Costs Scots" xfId="1195"/>
    <cellStyle name="Normal 30" xfId="1196"/>
    <cellStyle name="Normal 31" xfId="1197"/>
    <cellStyle name="Normal 32" xfId="1198"/>
    <cellStyle name="Normal 33" xfId="1199"/>
    <cellStyle name="Normal 34" xfId="1200"/>
    <cellStyle name="Normal 35" xfId="1201"/>
    <cellStyle name="Normal 36" xfId="1202"/>
    <cellStyle name="Normal 37" xfId="1203"/>
    <cellStyle name="Normal 38" xfId="1204"/>
    <cellStyle name="Normal 39" xfId="1205"/>
    <cellStyle name="Normal 4" xfId="3"/>
    <cellStyle name="Normal 4 2" xfId="1206"/>
    <cellStyle name="Normal 4 2 2" xfId="1207"/>
    <cellStyle name="Normal 4 3" xfId="1208"/>
    <cellStyle name="Normal 4 3 2" xfId="1209"/>
    <cellStyle name="Normal 4 4" xfId="1210"/>
    <cellStyle name="Normal 4 4 2" xfId="1211"/>
    <cellStyle name="Normal 4 5" xfId="1212"/>
    <cellStyle name="Normal 4 5 2" xfId="1213"/>
    <cellStyle name="Normal 4 6" xfId="1214"/>
    <cellStyle name="Normal 4 6 2" xfId="1215"/>
    <cellStyle name="Normal 4 7" xfId="1216"/>
    <cellStyle name="Normal 4 7 2" xfId="1217"/>
    <cellStyle name="Normal 4 8" xfId="1218"/>
    <cellStyle name="Normal 4 8 2" xfId="1219"/>
    <cellStyle name="Normal 4_Book1" xfId="1220"/>
    <cellStyle name="Normal 40" xfId="1221"/>
    <cellStyle name="Normal 41" xfId="1222"/>
    <cellStyle name="Normal 42" xfId="1223"/>
    <cellStyle name="Normal 43" xfId="1224"/>
    <cellStyle name="Normal 44" xfId="1225"/>
    <cellStyle name="Normal 45" xfId="1226"/>
    <cellStyle name="Normal 46" xfId="1227"/>
    <cellStyle name="Normal 47" xfId="1228"/>
    <cellStyle name="Normal 48" xfId="1229"/>
    <cellStyle name="Normal 49" xfId="1230"/>
    <cellStyle name="Normal 5" xfId="1231"/>
    <cellStyle name="Normal 5 2" xfId="1232"/>
    <cellStyle name="Normal 5 3" xfId="1233"/>
    <cellStyle name="Normal 5 4" xfId="1234"/>
    <cellStyle name="Normal 5 5" xfId="1235"/>
    <cellStyle name="Normal 5 6" xfId="1236"/>
    <cellStyle name="Normal 5 7" xfId="1237"/>
    <cellStyle name="Normal 50" xfId="1238"/>
    <cellStyle name="Normal 51" xfId="1239"/>
    <cellStyle name="Normal 52" xfId="1240"/>
    <cellStyle name="Normal 53" xfId="1241"/>
    <cellStyle name="Normal 54" xfId="1242"/>
    <cellStyle name="Normal 54 2" xfId="1243"/>
    <cellStyle name="Normal 54_Networks Project Reporting Template" xfId="1244"/>
    <cellStyle name="Normal 55" xfId="1245"/>
    <cellStyle name="Normal 55 2" xfId="1246"/>
    <cellStyle name="Normal 55_Networks Project Reporting Template" xfId="1247"/>
    <cellStyle name="Normal 56" xfId="1248"/>
    <cellStyle name="Normal 57" xfId="1249"/>
    <cellStyle name="Normal 57 2" xfId="1250"/>
    <cellStyle name="Normal 57 3" xfId="1251"/>
    <cellStyle name="Normal 57 3 2" xfId="2980"/>
    <cellStyle name="Normal 57 4" xfId="2981"/>
    <cellStyle name="Normal 58" xfId="1252"/>
    <cellStyle name="Normal 58 2" xfId="1253"/>
    <cellStyle name="Normal 58 2 2" xfId="2982"/>
    <cellStyle name="Normal 58 3" xfId="2983"/>
    <cellStyle name="Normal 59" xfId="1254"/>
    <cellStyle name="Normal 59 2" xfId="1255"/>
    <cellStyle name="Normal 59 2 2" xfId="2984"/>
    <cellStyle name="Normal 59 3" xfId="2985"/>
    <cellStyle name="Normal 6" xfId="1256"/>
    <cellStyle name="Normal 60" xfId="1257"/>
    <cellStyle name="Normal 60 2" xfId="1258"/>
    <cellStyle name="Normal 60 2 2" xfId="2986"/>
    <cellStyle name="Normal 60 3" xfId="2987"/>
    <cellStyle name="Normal 61" xfId="1259"/>
    <cellStyle name="Normal 61 2" xfId="1260"/>
    <cellStyle name="Normal 61 2 2" xfId="2988"/>
    <cellStyle name="Normal 61 3" xfId="2989"/>
    <cellStyle name="Normal 62" xfId="1261"/>
    <cellStyle name="Normal 62 2" xfId="1262"/>
    <cellStyle name="Normal 62 2 2" xfId="2990"/>
    <cellStyle name="Normal 62 3" xfId="2991"/>
    <cellStyle name="Normal 63" xfId="1263"/>
    <cellStyle name="Normal 63 2" xfId="1264"/>
    <cellStyle name="Normal 63 2 2" xfId="2992"/>
    <cellStyle name="Normal 63 3" xfId="2993"/>
    <cellStyle name="Normal 64" xfId="1265"/>
    <cellStyle name="Normal 65" xfId="1266"/>
    <cellStyle name="Normal 66" xfId="1267"/>
    <cellStyle name="Normal 67" xfId="1268"/>
    <cellStyle name="Normal 68" xfId="1269"/>
    <cellStyle name="Normal 69" xfId="1270"/>
    <cellStyle name="Normal 7" xfId="1271"/>
    <cellStyle name="Normal 7 2" xfId="1272"/>
    <cellStyle name="Normal 70" xfId="1273"/>
    <cellStyle name="Normal 71" xfId="1274"/>
    <cellStyle name="Normal 72" xfId="1275"/>
    <cellStyle name="Normal 72 2" xfId="1276"/>
    <cellStyle name="Normal 73" xfId="1277"/>
    <cellStyle name="Normal 73 2" xfId="1278"/>
    <cellStyle name="Normal 74" xfId="1279"/>
    <cellStyle name="Normal 74 2" xfId="1280"/>
    <cellStyle name="Normal 75" xfId="1281"/>
    <cellStyle name="Normal 76" xfId="1282"/>
    <cellStyle name="Normal 77" xfId="1283"/>
    <cellStyle name="Normal 78" xfId="1284"/>
    <cellStyle name="Normal 79" xfId="1285"/>
    <cellStyle name="Normal 79 2" xfId="1286"/>
    <cellStyle name="Normal 79 2 2" xfId="1287"/>
    <cellStyle name="Normal 8" xfId="1288"/>
    <cellStyle name="Normal 8 2" xfId="1289"/>
    <cellStyle name="Normal 80" xfId="1290"/>
    <cellStyle name="Normal 80 2" xfId="1291"/>
    <cellStyle name="Normal 80 2 2" xfId="1292"/>
    <cellStyle name="Normal 81" xfId="1293"/>
    <cellStyle name="Normal 81 2" xfId="1294"/>
    <cellStyle name="Normal 81 2 2" xfId="1295"/>
    <cellStyle name="Normal 82" xfId="1296"/>
    <cellStyle name="Normal 83" xfId="1297"/>
    <cellStyle name="Normal 84" xfId="1298"/>
    <cellStyle name="Normal 85" xfId="1299"/>
    <cellStyle name="Normal 86" xfId="1300"/>
    <cellStyle name="Normal 87" xfId="1301"/>
    <cellStyle name="Normal 88" xfId="1302"/>
    <cellStyle name="Normal 89" xfId="1303"/>
    <cellStyle name="Normal 9" xfId="1304"/>
    <cellStyle name="Normal 9 10" xfId="1305"/>
    <cellStyle name="Normal 9 11" xfId="1306"/>
    <cellStyle name="Normal 9 12" xfId="1307"/>
    <cellStyle name="Normal 9 13" xfId="1308"/>
    <cellStyle name="Normal 9 14" xfId="1309"/>
    <cellStyle name="Normal 9 15" xfId="1310"/>
    <cellStyle name="Normal 9 16" xfId="1311"/>
    <cellStyle name="Normal 9 17" xfId="1312"/>
    <cellStyle name="Normal 9 18" xfId="1313"/>
    <cellStyle name="Normal 9 19" xfId="1314"/>
    <cellStyle name="Normal 9 2" xfId="1315"/>
    <cellStyle name="Normal 9 2 2" xfId="1316"/>
    <cellStyle name="Normal 9 20" xfId="1317"/>
    <cellStyle name="Normal 9 21" xfId="1318"/>
    <cellStyle name="Normal 9 22" xfId="1319"/>
    <cellStyle name="Normal 9 23" xfId="1320"/>
    <cellStyle name="Normal 9 24" xfId="1321"/>
    <cellStyle name="Normal 9 25" xfId="1322"/>
    <cellStyle name="Normal 9 26" xfId="1323"/>
    <cellStyle name="Normal 9 27" xfId="1324"/>
    <cellStyle name="Normal 9 28" xfId="1325"/>
    <cellStyle name="Normal 9 29" xfId="1326"/>
    <cellStyle name="Normal 9 3" xfId="1327"/>
    <cellStyle name="Normal 9 30" xfId="1328"/>
    <cellStyle name="Normal 9 31" xfId="1329"/>
    <cellStyle name="Normal 9 32" xfId="1330"/>
    <cellStyle name="Normal 9 33" xfId="1331"/>
    <cellStyle name="Normal 9 34" xfId="1332"/>
    <cellStyle name="Normal 9 35" xfId="1333"/>
    <cellStyle name="Normal 9 36" xfId="1334"/>
    <cellStyle name="Normal 9 37" xfId="1335"/>
    <cellStyle name="Normal 9 38" xfId="1336"/>
    <cellStyle name="Normal 9 39" xfId="1337"/>
    <cellStyle name="Normal 9 4" xfId="1338"/>
    <cellStyle name="Normal 9 40" xfId="1339"/>
    <cellStyle name="Normal 9 41" xfId="1340"/>
    <cellStyle name="Normal 9 42" xfId="1341"/>
    <cellStyle name="Normal 9 43" xfId="1342"/>
    <cellStyle name="Normal 9 44" xfId="1343"/>
    <cellStyle name="Normal 9 45" xfId="1344"/>
    <cellStyle name="Normal 9 46" xfId="1345"/>
    <cellStyle name="Normal 9 47" xfId="1346"/>
    <cellStyle name="Normal 9 48" xfId="1347"/>
    <cellStyle name="Normal 9 5" xfId="1348"/>
    <cellStyle name="Normal 9 6" xfId="1349"/>
    <cellStyle name="Normal 9 7" xfId="1350"/>
    <cellStyle name="Normal 9 8" xfId="1351"/>
    <cellStyle name="Normal 9 9" xfId="1352"/>
    <cellStyle name="Normal 9_1.3s Accounting C Costs Scots" xfId="1353"/>
    <cellStyle name="Normal 90" xfId="1354"/>
    <cellStyle name="Normal 91" xfId="1355"/>
    <cellStyle name="Normal 92" xfId="1356"/>
    <cellStyle name="Normal 92 2" xfId="1357"/>
    <cellStyle name="Normal 93" xfId="1358"/>
    <cellStyle name="Normal 94" xfId="1359"/>
    <cellStyle name="Normal 95" xfId="1360"/>
    <cellStyle name="Normal 96" xfId="1361"/>
    <cellStyle name="Normal 97" xfId="1362"/>
    <cellStyle name="Normal 98" xfId="1363"/>
    <cellStyle name="Normal 99" xfId="1364"/>
    <cellStyle name="Normal 99 2" xfId="1365"/>
    <cellStyle name="Normal U" xfId="1366"/>
    <cellStyle name="Note 2" xfId="1367"/>
    <cellStyle name="Note 2 2" xfId="1368"/>
    <cellStyle name="Note 2 2 2" xfId="1369"/>
    <cellStyle name="Note 2 2 2 2" xfId="2994"/>
    <cellStyle name="Note 2 2 3" xfId="2995"/>
    <cellStyle name="Note 2 3" xfId="2996"/>
    <cellStyle name="Note 3" xfId="1370"/>
    <cellStyle name="Note 3 2" xfId="1371"/>
    <cellStyle name="Note 3 2 2" xfId="2997"/>
    <cellStyle name="Note 3 3" xfId="2998"/>
    <cellStyle name="Note 4" xfId="1372"/>
    <cellStyle name="Note 5" xfId="2999"/>
    <cellStyle name="Output 2" xfId="1373"/>
    <cellStyle name="Output 2 2" xfId="1374"/>
    <cellStyle name="Output 2 2 2" xfId="3000"/>
    <cellStyle name="Output 2 3" xfId="3001"/>
    <cellStyle name="Output 3" xfId="1375"/>
    <cellStyle name="Output 3 2" xfId="3002"/>
    <cellStyle name="Output 4" xfId="3003"/>
    <cellStyle name="Percent 10" xfId="1376"/>
    <cellStyle name="Percent 10 2" xfId="1377"/>
    <cellStyle name="Percent 10 2 2" xfId="1378"/>
    <cellStyle name="Percent 10 2 2 2" xfId="1379"/>
    <cellStyle name="Percent 10 2 2 3" xfId="1380"/>
    <cellStyle name="Percent 10 2 2 4" xfId="1381"/>
    <cellStyle name="Percent 10 2 3" xfId="1382"/>
    <cellStyle name="Percent 10 3" xfId="1383"/>
    <cellStyle name="Percent 11" xfId="1384"/>
    <cellStyle name="Percent 12" xfId="1385"/>
    <cellStyle name="Percent 12 2" xfId="4"/>
    <cellStyle name="Percent 12 2 2" xfId="3004"/>
    <cellStyle name="Percent 12 3" xfId="3005"/>
    <cellStyle name="Percent 13" xfId="1386"/>
    <cellStyle name="Percent 13 2" xfId="1387"/>
    <cellStyle name="Percent 13 2 2" xfId="3006"/>
    <cellStyle name="Percent 13 3" xfId="3007"/>
    <cellStyle name="Percent 14" xfId="1388"/>
    <cellStyle name="Percent 14 2" xfId="3008"/>
    <cellStyle name="Percent 15" xfId="3009"/>
    <cellStyle name="Percent 2" xfId="1389"/>
    <cellStyle name="Percent 2 10" xfId="1390"/>
    <cellStyle name="Percent 2 11" xfId="1391"/>
    <cellStyle name="Percent 2 12" xfId="1392"/>
    <cellStyle name="Percent 2 13" xfId="1393"/>
    <cellStyle name="Percent 2 14" xfId="1394"/>
    <cellStyle name="Percent 2 15" xfId="1395"/>
    <cellStyle name="Percent 2 16" xfId="1396"/>
    <cellStyle name="Percent 2 17" xfId="1397"/>
    <cellStyle name="Percent 2 18" xfId="1398"/>
    <cellStyle name="Percent 2 19" xfId="1399"/>
    <cellStyle name="Percent 2 2" xfId="1400"/>
    <cellStyle name="Percent 2 2 10" xfId="1401"/>
    <cellStyle name="Percent 2 2 11" xfId="1402"/>
    <cellStyle name="Percent 2 2 12" xfId="1403"/>
    <cellStyle name="Percent 2 2 13" xfId="1404"/>
    <cellStyle name="Percent 2 2 14" xfId="1405"/>
    <cellStyle name="Percent 2 2 15" xfId="1406"/>
    <cellStyle name="Percent 2 2 16" xfId="1407"/>
    <cellStyle name="Percent 2 2 17" xfId="1408"/>
    <cellStyle name="Percent 2 2 18" xfId="1409"/>
    <cellStyle name="Percent 2 2 19" xfId="1410"/>
    <cellStyle name="Percent 2 2 2" xfId="1411"/>
    <cellStyle name="Percent 2 2 2 2" xfId="1412"/>
    <cellStyle name="Percent 2 2 2 3" xfId="1413"/>
    <cellStyle name="Percent 2 2 20" xfId="1414"/>
    <cellStyle name="Percent 2 2 21" xfId="1415"/>
    <cellStyle name="Percent 2 2 22" xfId="1416"/>
    <cellStyle name="Percent 2 2 23" xfId="1417"/>
    <cellStyle name="Percent 2 2 24" xfId="1418"/>
    <cellStyle name="Percent 2 2 25" xfId="1419"/>
    <cellStyle name="Percent 2 2 26" xfId="1420"/>
    <cellStyle name="Percent 2 2 27" xfId="1421"/>
    <cellStyle name="Percent 2 2 28" xfId="1422"/>
    <cellStyle name="Percent 2 2 29" xfId="1423"/>
    <cellStyle name="Percent 2 2 3" xfId="1424"/>
    <cellStyle name="Percent 2 2 30" xfId="1425"/>
    <cellStyle name="Percent 2 2 31" xfId="1426"/>
    <cellStyle name="Percent 2 2 32" xfId="1427"/>
    <cellStyle name="Percent 2 2 33" xfId="1428"/>
    <cellStyle name="Percent 2 2 34" xfId="1429"/>
    <cellStyle name="Percent 2 2 35" xfId="1430"/>
    <cellStyle name="Percent 2 2 36" xfId="1431"/>
    <cellStyle name="Percent 2 2 37" xfId="1432"/>
    <cellStyle name="Percent 2 2 38" xfId="1433"/>
    <cellStyle name="Percent 2 2 39" xfId="1434"/>
    <cellStyle name="Percent 2 2 4" xfId="1435"/>
    <cellStyle name="Percent 2 2 40" xfId="1436"/>
    <cellStyle name="Percent 2 2 41" xfId="1437"/>
    <cellStyle name="Percent 2 2 42" xfId="1438"/>
    <cellStyle name="Percent 2 2 43" xfId="1439"/>
    <cellStyle name="Percent 2 2 44" xfId="1440"/>
    <cellStyle name="Percent 2 2 45" xfId="1441"/>
    <cellStyle name="Percent 2 2 46" xfId="1442"/>
    <cellStyle name="Percent 2 2 47" xfId="1443"/>
    <cellStyle name="Percent 2 2 48" xfId="1444"/>
    <cellStyle name="Percent 2 2 49" xfId="1445"/>
    <cellStyle name="Percent 2 2 49 2" xfId="1446"/>
    <cellStyle name="Percent 2 2 5" xfId="1447"/>
    <cellStyle name="Percent 2 2 6" xfId="1448"/>
    <cellStyle name="Percent 2 2 7" xfId="1449"/>
    <cellStyle name="Percent 2 2 8" xfId="1450"/>
    <cellStyle name="Percent 2 2 9" xfId="1451"/>
    <cellStyle name="Percent 2 20" xfId="1452"/>
    <cellStyle name="Percent 2 21" xfId="1453"/>
    <cellStyle name="Percent 2 22" xfId="1454"/>
    <cellStyle name="Percent 2 23" xfId="1455"/>
    <cellStyle name="Percent 2 24" xfId="1456"/>
    <cellStyle name="Percent 2 25" xfId="1457"/>
    <cellStyle name="Percent 2 26" xfId="1458"/>
    <cellStyle name="Percent 2 27" xfId="1459"/>
    <cellStyle name="Percent 2 28" xfId="1460"/>
    <cellStyle name="Percent 2 29" xfId="1461"/>
    <cellStyle name="Percent 2 3" xfId="1462"/>
    <cellStyle name="Percent 2 3 10" xfId="1463"/>
    <cellStyle name="Percent 2 3 11" xfId="1464"/>
    <cellStyle name="Percent 2 3 12" xfId="1465"/>
    <cellStyle name="Percent 2 3 13" xfId="1466"/>
    <cellStyle name="Percent 2 3 14" xfId="1467"/>
    <cellStyle name="Percent 2 3 15" xfId="1468"/>
    <cellStyle name="Percent 2 3 16" xfId="1469"/>
    <cellStyle name="Percent 2 3 17" xfId="1470"/>
    <cellStyle name="Percent 2 3 18" xfId="1471"/>
    <cellStyle name="Percent 2 3 19" xfId="1472"/>
    <cellStyle name="Percent 2 3 2" xfId="1473"/>
    <cellStyle name="Percent 2 3 2 2" xfId="1474"/>
    <cellStyle name="Percent 2 3 2 3" xfId="1475"/>
    <cellStyle name="Percent 2 3 20" xfId="1476"/>
    <cellStyle name="Percent 2 3 21" xfId="1477"/>
    <cellStyle name="Percent 2 3 22" xfId="1478"/>
    <cellStyle name="Percent 2 3 23" xfId="1479"/>
    <cellStyle name="Percent 2 3 24" xfId="1480"/>
    <cellStyle name="Percent 2 3 25" xfId="1481"/>
    <cellStyle name="Percent 2 3 26" xfId="1482"/>
    <cellStyle name="Percent 2 3 27" xfId="1483"/>
    <cellStyle name="Percent 2 3 28" xfId="1484"/>
    <cellStyle name="Percent 2 3 29" xfId="1485"/>
    <cellStyle name="Percent 2 3 3" xfId="1486"/>
    <cellStyle name="Percent 2 3 30" xfId="1487"/>
    <cellStyle name="Percent 2 3 31" xfId="1488"/>
    <cellStyle name="Percent 2 3 32" xfId="1489"/>
    <cellStyle name="Percent 2 3 33" xfId="1490"/>
    <cellStyle name="Percent 2 3 34" xfId="1491"/>
    <cellStyle name="Percent 2 3 35" xfId="1492"/>
    <cellStyle name="Percent 2 3 36" xfId="1493"/>
    <cellStyle name="Percent 2 3 37" xfId="1494"/>
    <cellStyle name="Percent 2 3 38" xfId="1495"/>
    <cellStyle name="Percent 2 3 39" xfId="1496"/>
    <cellStyle name="Percent 2 3 4" xfId="1497"/>
    <cellStyle name="Percent 2 3 40" xfId="1498"/>
    <cellStyle name="Percent 2 3 41" xfId="1499"/>
    <cellStyle name="Percent 2 3 42" xfId="1500"/>
    <cellStyle name="Percent 2 3 43" xfId="1501"/>
    <cellStyle name="Percent 2 3 44" xfId="1502"/>
    <cellStyle name="Percent 2 3 45" xfId="1503"/>
    <cellStyle name="Percent 2 3 46" xfId="1504"/>
    <cellStyle name="Percent 2 3 47" xfId="1505"/>
    <cellStyle name="Percent 2 3 5" xfId="1506"/>
    <cellStyle name="Percent 2 3 6" xfId="1507"/>
    <cellStyle name="Percent 2 3 7" xfId="1508"/>
    <cellStyle name="Percent 2 3 8" xfId="1509"/>
    <cellStyle name="Percent 2 3 9" xfId="1510"/>
    <cellStyle name="Percent 2 30" xfId="1511"/>
    <cellStyle name="Percent 2 31" xfId="1512"/>
    <cellStyle name="Percent 2 32" xfId="1513"/>
    <cellStyle name="Percent 2 33" xfId="1514"/>
    <cellStyle name="Percent 2 34" xfId="1515"/>
    <cellStyle name="Percent 2 35" xfId="1516"/>
    <cellStyle name="Percent 2 36" xfId="1517"/>
    <cellStyle name="Percent 2 37" xfId="1518"/>
    <cellStyle name="Percent 2 38" xfId="1519"/>
    <cellStyle name="Percent 2 39" xfId="1520"/>
    <cellStyle name="Percent 2 4" xfId="1521"/>
    <cellStyle name="Percent 2 4 2" xfId="1522"/>
    <cellStyle name="Percent 2 40" xfId="1523"/>
    <cellStyle name="Percent 2 41" xfId="1524"/>
    <cellStyle name="Percent 2 42" xfId="1525"/>
    <cellStyle name="Percent 2 43" xfId="1526"/>
    <cellStyle name="Percent 2 44" xfId="1527"/>
    <cellStyle name="Percent 2 45" xfId="1528"/>
    <cellStyle name="Percent 2 46" xfId="1529"/>
    <cellStyle name="Percent 2 47" xfId="1530"/>
    <cellStyle name="Percent 2 48" xfId="1531"/>
    <cellStyle name="Percent 2 49" xfId="1532"/>
    <cellStyle name="Percent 2 5" xfId="1533"/>
    <cellStyle name="Percent 2 50" xfId="1534"/>
    <cellStyle name="Percent 2 51" xfId="1535"/>
    <cellStyle name="Percent 2 51 2" xfId="1536"/>
    <cellStyle name="Percent 2 6" xfId="1537"/>
    <cellStyle name="Percent 2 7" xfId="1538"/>
    <cellStyle name="Percent 2 8" xfId="1539"/>
    <cellStyle name="Percent 2 9" xfId="1540"/>
    <cellStyle name="Percent 3" xfId="1541"/>
    <cellStyle name="Percent 4" xfId="1542"/>
    <cellStyle name="Percent 4 10" xfId="1543"/>
    <cellStyle name="Percent 4 11" xfId="1544"/>
    <cellStyle name="Percent 4 12" xfId="1545"/>
    <cellStyle name="Percent 4 13" xfId="1546"/>
    <cellStyle name="Percent 4 14" xfId="1547"/>
    <cellStyle name="Percent 4 15" xfId="1548"/>
    <cellStyle name="Percent 4 16" xfId="1549"/>
    <cellStyle name="Percent 4 17" xfId="1550"/>
    <cellStyle name="Percent 4 18" xfId="1551"/>
    <cellStyle name="Percent 4 19" xfId="1552"/>
    <cellStyle name="Percent 4 2" xfId="1553"/>
    <cellStyle name="Percent 4 2 10" xfId="1554"/>
    <cellStyle name="Percent 4 2 11" xfId="1555"/>
    <cellStyle name="Percent 4 2 12" xfId="1556"/>
    <cellStyle name="Percent 4 2 13" xfId="1557"/>
    <cellStyle name="Percent 4 2 14" xfId="1558"/>
    <cellStyle name="Percent 4 2 15" xfId="1559"/>
    <cellStyle name="Percent 4 2 16" xfId="1560"/>
    <cellStyle name="Percent 4 2 17" xfId="1561"/>
    <cellStyle name="Percent 4 2 18" xfId="1562"/>
    <cellStyle name="Percent 4 2 19" xfId="1563"/>
    <cellStyle name="Percent 4 2 2" xfId="1564"/>
    <cellStyle name="Percent 4 2 20" xfId="1565"/>
    <cellStyle name="Percent 4 2 21" xfId="1566"/>
    <cellStyle name="Percent 4 2 22" xfId="1567"/>
    <cellStyle name="Percent 4 2 23" xfId="1568"/>
    <cellStyle name="Percent 4 2 24" xfId="1569"/>
    <cellStyle name="Percent 4 2 25" xfId="1570"/>
    <cellStyle name="Percent 4 2 26" xfId="1571"/>
    <cellStyle name="Percent 4 2 27" xfId="1572"/>
    <cellStyle name="Percent 4 2 28" xfId="1573"/>
    <cellStyle name="Percent 4 2 29" xfId="1574"/>
    <cellStyle name="Percent 4 2 3" xfId="1575"/>
    <cellStyle name="Percent 4 2 30" xfId="1576"/>
    <cellStyle name="Percent 4 2 31" xfId="1577"/>
    <cellStyle name="Percent 4 2 32" xfId="1578"/>
    <cellStyle name="Percent 4 2 33" xfId="1579"/>
    <cellStyle name="Percent 4 2 34" xfId="1580"/>
    <cellStyle name="Percent 4 2 35" xfId="1581"/>
    <cellStyle name="Percent 4 2 36" xfId="1582"/>
    <cellStyle name="Percent 4 2 37" xfId="1583"/>
    <cellStyle name="Percent 4 2 38" xfId="1584"/>
    <cellStyle name="Percent 4 2 39" xfId="1585"/>
    <cellStyle name="Percent 4 2 4" xfId="1586"/>
    <cellStyle name="Percent 4 2 40" xfId="1587"/>
    <cellStyle name="Percent 4 2 41" xfId="1588"/>
    <cellStyle name="Percent 4 2 42" xfId="1589"/>
    <cellStyle name="Percent 4 2 43" xfId="1590"/>
    <cellStyle name="Percent 4 2 44" xfId="1591"/>
    <cellStyle name="Percent 4 2 45" xfId="1592"/>
    <cellStyle name="Percent 4 2 46" xfId="1593"/>
    <cellStyle name="Percent 4 2 47" xfId="1594"/>
    <cellStyle name="Percent 4 2 5" xfId="1595"/>
    <cellStyle name="Percent 4 2 6" xfId="1596"/>
    <cellStyle name="Percent 4 2 7" xfId="1597"/>
    <cellStyle name="Percent 4 2 8" xfId="1598"/>
    <cellStyle name="Percent 4 2 9" xfId="1599"/>
    <cellStyle name="Percent 4 20" xfId="1600"/>
    <cellStyle name="Percent 4 21" xfId="1601"/>
    <cellStyle name="Percent 4 22" xfId="1602"/>
    <cellStyle name="Percent 4 23" xfId="1603"/>
    <cellStyle name="Percent 4 24" xfId="1604"/>
    <cellStyle name="Percent 4 25" xfId="1605"/>
    <cellStyle name="Percent 4 26" xfId="1606"/>
    <cellStyle name="Percent 4 27" xfId="1607"/>
    <cellStyle name="Percent 4 28" xfId="1608"/>
    <cellStyle name="Percent 4 29" xfId="1609"/>
    <cellStyle name="Percent 4 3" xfId="1610"/>
    <cellStyle name="Percent 4 3 2" xfId="1611"/>
    <cellStyle name="Percent 4 3 3" xfId="1612"/>
    <cellStyle name="Percent 4 3 4" xfId="1613"/>
    <cellStyle name="Percent 4 3 5" xfId="1614"/>
    <cellStyle name="Percent 4 3 6" xfId="1615"/>
    <cellStyle name="Percent 4 3 7" xfId="1616"/>
    <cellStyle name="Percent 4 30" xfId="1617"/>
    <cellStyle name="Percent 4 31" xfId="1618"/>
    <cellStyle name="Percent 4 32" xfId="1619"/>
    <cellStyle name="Percent 4 33" xfId="1620"/>
    <cellStyle name="Percent 4 34" xfId="1621"/>
    <cellStyle name="Percent 4 35" xfId="1622"/>
    <cellStyle name="Percent 4 36" xfId="1623"/>
    <cellStyle name="Percent 4 37" xfId="1624"/>
    <cellStyle name="Percent 4 38" xfId="1625"/>
    <cellStyle name="Percent 4 39" xfId="1626"/>
    <cellStyle name="Percent 4 4" xfId="1627"/>
    <cellStyle name="Percent 4 4 2" xfId="1628"/>
    <cellStyle name="Percent 4 4 3" xfId="1629"/>
    <cellStyle name="Percent 4 4 4" xfId="1630"/>
    <cellStyle name="Percent 4 4 5" xfId="1631"/>
    <cellStyle name="Percent 4 4 6" xfId="1632"/>
    <cellStyle name="Percent 4 4 7" xfId="1633"/>
    <cellStyle name="Percent 4 40" xfId="1634"/>
    <cellStyle name="Percent 4 41" xfId="1635"/>
    <cellStyle name="Percent 4 42" xfId="1636"/>
    <cellStyle name="Percent 4 43" xfId="1637"/>
    <cellStyle name="Percent 4 44" xfId="1638"/>
    <cellStyle name="Percent 4 45" xfId="1639"/>
    <cellStyle name="Percent 4 46" xfId="1640"/>
    <cellStyle name="Percent 4 47" xfId="1641"/>
    <cellStyle name="Percent 4 48" xfId="1642"/>
    <cellStyle name="Percent 4 5" xfId="1643"/>
    <cellStyle name="Percent 4 5 2" xfId="1644"/>
    <cellStyle name="Percent 4 5 3" xfId="1645"/>
    <cellStyle name="Percent 4 5 4" xfId="1646"/>
    <cellStyle name="Percent 4 5 5" xfId="1647"/>
    <cellStyle name="Percent 4 5 6" xfId="1648"/>
    <cellStyle name="Percent 4 5 7" xfId="1649"/>
    <cellStyle name="Percent 4 6" xfId="1650"/>
    <cellStyle name="Percent 4 7" xfId="1651"/>
    <cellStyle name="Percent 4 8" xfId="1652"/>
    <cellStyle name="Percent 4 9" xfId="1653"/>
    <cellStyle name="Percent 5" xfId="1654"/>
    <cellStyle name="Percent 6" xfId="1655"/>
    <cellStyle name="Percent 6 10" xfId="1656"/>
    <cellStyle name="Percent 6 11" xfId="1657"/>
    <cellStyle name="Percent 6 12" xfId="1658"/>
    <cellStyle name="Percent 6 13" xfId="1659"/>
    <cellStyle name="Percent 6 14" xfId="1660"/>
    <cellStyle name="Percent 6 15" xfId="1661"/>
    <cellStyle name="Percent 6 16" xfId="1662"/>
    <cellStyle name="Percent 6 17" xfId="1663"/>
    <cellStyle name="Percent 6 18" xfId="1664"/>
    <cellStyle name="Percent 6 19" xfId="1665"/>
    <cellStyle name="Percent 6 2" xfId="1666"/>
    <cellStyle name="Percent 6 20" xfId="1667"/>
    <cellStyle name="Percent 6 21" xfId="1668"/>
    <cellStyle name="Percent 6 22" xfId="1669"/>
    <cellStyle name="Percent 6 23" xfId="1670"/>
    <cellStyle name="Percent 6 24" xfId="1671"/>
    <cellStyle name="Percent 6 25" xfId="1672"/>
    <cellStyle name="Percent 6 26" xfId="1673"/>
    <cellStyle name="Percent 6 27" xfId="1674"/>
    <cellStyle name="Percent 6 28" xfId="1675"/>
    <cellStyle name="Percent 6 29" xfId="1676"/>
    <cellStyle name="Percent 6 3" xfId="1677"/>
    <cellStyle name="Percent 6 30" xfId="1678"/>
    <cellStyle name="Percent 6 31" xfId="1679"/>
    <cellStyle name="Percent 6 32" xfId="1680"/>
    <cellStyle name="Percent 6 33" xfId="1681"/>
    <cellStyle name="Percent 6 34" xfId="1682"/>
    <cellStyle name="Percent 6 35" xfId="1683"/>
    <cellStyle name="Percent 6 36" xfId="1684"/>
    <cellStyle name="Percent 6 37" xfId="1685"/>
    <cellStyle name="Percent 6 38" xfId="1686"/>
    <cellStyle name="Percent 6 39" xfId="1687"/>
    <cellStyle name="Percent 6 4" xfId="1688"/>
    <cellStyle name="Percent 6 40" xfId="1689"/>
    <cellStyle name="Percent 6 41" xfId="1690"/>
    <cellStyle name="Percent 6 42" xfId="1691"/>
    <cellStyle name="Percent 6 43" xfId="1692"/>
    <cellStyle name="Percent 6 44" xfId="1693"/>
    <cellStyle name="Percent 6 45" xfId="1694"/>
    <cellStyle name="Percent 6 46" xfId="1695"/>
    <cellStyle name="Percent 6 47" xfId="1696"/>
    <cellStyle name="Percent 6 5" xfId="1697"/>
    <cellStyle name="Percent 6 6" xfId="1698"/>
    <cellStyle name="Percent 6 7" xfId="1699"/>
    <cellStyle name="Percent 6 8" xfId="1700"/>
    <cellStyle name="Percent 6 9" xfId="1701"/>
    <cellStyle name="Percent 7" xfId="1702"/>
    <cellStyle name="Percent 7 2" xfId="1703"/>
    <cellStyle name="Percent 8" xfId="1704"/>
    <cellStyle name="Percent 8 10" xfId="1705"/>
    <cellStyle name="Percent 8 11" xfId="1706"/>
    <cellStyle name="Percent 8 12" xfId="1707"/>
    <cellStyle name="Percent 8 13" xfId="1708"/>
    <cellStyle name="Percent 8 14" xfId="1709"/>
    <cellStyle name="Percent 8 15" xfId="1710"/>
    <cellStyle name="Percent 8 16" xfId="1711"/>
    <cellStyle name="Percent 8 17" xfId="1712"/>
    <cellStyle name="Percent 8 18" xfId="1713"/>
    <cellStyle name="Percent 8 19" xfId="1714"/>
    <cellStyle name="Percent 8 2" xfId="1715"/>
    <cellStyle name="Percent 8 2 2" xfId="1716"/>
    <cellStyle name="Percent 8 2 2 2" xfId="1717"/>
    <cellStyle name="Percent 8 2 2 2 2" xfId="1718"/>
    <cellStyle name="Percent 8 2 2 3" xfId="1719"/>
    <cellStyle name="Percent 8 2 3" xfId="1720"/>
    <cellStyle name="Percent 8 2 3 2" xfId="1721"/>
    <cellStyle name="Percent 8 20" xfId="1722"/>
    <cellStyle name="Percent 8 21" xfId="1723"/>
    <cellStyle name="Percent 8 22" xfId="1724"/>
    <cellStyle name="Percent 8 23" xfId="1725"/>
    <cellStyle name="Percent 8 24" xfId="1726"/>
    <cellStyle name="Percent 8 25" xfId="1727"/>
    <cellStyle name="Percent 8 26" xfId="1728"/>
    <cellStyle name="Percent 8 27" xfId="1729"/>
    <cellStyle name="Percent 8 28" xfId="1730"/>
    <cellStyle name="Percent 8 29" xfId="1731"/>
    <cellStyle name="Percent 8 3" xfId="1732"/>
    <cellStyle name="Percent 8 3 2" xfId="1733"/>
    <cellStyle name="Percent 8 3 2 2" xfId="1734"/>
    <cellStyle name="Percent 8 3 3" xfId="1735"/>
    <cellStyle name="Percent 8 30" xfId="1736"/>
    <cellStyle name="Percent 8 31" xfId="1737"/>
    <cellStyle name="Percent 8 32" xfId="1738"/>
    <cellStyle name="Percent 8 33" xfId="1739"/>
    <cellStyle name="Percent 8 34" xfId="1740"/>
    <cellStyle name="Percent 8 35" xfId="1741"/>
    <cellStyle name="Percent 8 36" xfId="1742"/>
    <cellStyle name="Percent 8 37" xfId="1743"/>
    <cellStyle name="Percent 8 38" xfId="1744"/>
    <cellStyle name="Percent 8 39" xfId="1745"/>
    <cellStyle name="Percent 8 4" xfId="1746"/>
    <cellStyle name="Percent 8 4 2" xfId="1747"/>
    <cellStyle name="Percent 8 40" xfId="1748"/>
    <cellStyle name="Percent 8 41" xfId="1749"/>
    <cellStyle name="Percent 8 42" xfId="1750"/>
    <cellStyle name="Percent 8 43" xfId="1751"/>
    <cellStyle name="Percent 8 44" xfId="1752"/>
    <cellStyle name="Percent 8 45" xfId="1753"/>
    <cellStyle name="Percent 8 46" xfId="1754"/>
    <cellStyle name="Percent 8 47" xfId="1755"/>
    <cellStyle name="Percent 8 5" xfId="1756"/>
    <cellStyle name="Percent 8 6" xfId="1757"/>
    <cellStyle name="Percent 8 7" xfId="1758"/>
    <cellStyle name="Percent 8 8" xfId="1759"/>
    <cellStyle name="Percent 8 9" xfId="1760"/>
    <cellStyle name="Percent 9" xfId="1761"/>
    <cellStyle name="Percent 9 2" xfId="1762"/>
    <cellStyle name="Percent 9 2 2" xfId="1763"/>
    <cellStyle name="Percent 9 2 2 2" xfId="1764"/>
    <cellStyle name="Percent 9 2 3" xfId="1765"/>
    <cellStyle name="Percent 9 3" xfId="1766"/>
    <cellStyle name="Percent 9 3 2" xfId="1767"/>
    <cellStyle name="Percent 9 4" xfId="1768"/>
    <cellStyle name="Percent 9 4 2" xfId="1769"/>
    <cellStyle name="Percent 9 5" xfId="1770"/>
    <cellStyle name="Percent 9 5 2" xfId="1771"/>
    <cellStyle name="Percent 9 6" xfId="1772"/>
    <cellStyle name="Pre-inputted cells" xfId="1773"/>
    <cellStyle name="Pre-inputted cells 10" xfId="1774"/>
    <cellStyle name="Pre-inputted cells 10 2" xfId="1775"/>
    <cellStyle name="Pre-inputted cells 10_Networks Project Reporting Template" xfId="1776"/>
    <cellStyle name="Pre-inputted cells 11" xfId="1777"/>
    <cellStyle name="Pre-inputted cells 11 2" xfId="1778"/>
    <cellStyle name="Pre-inputted cells 11_Networks Project Reporting Template" xfId="1779"/>
    <cellStyle name="Pre-inputted cells 12" xfId="1780"/>
    <cellStyle name="Pre-inputted cells 12 2" xfId="1781"/>
    <cellStyle name="Pre-inputted cells 12_Networks Project Reporting Template" xfId="1782"/>
    <cellStyle name="Pre-inputted cells 13" xfId="1783"/>
    <cellStyle name="Pre-inputted cells 2" xfId="1784"/>
    <cellStyle name="Pre-inputted cells 2 2" xfId="1785"/>
    <cellStyle name="Pre-inputted cells 2 2 2" xfId="1786"/>
    <cellStyle name="Pre-inputted cells 2 2 2 2" xfId="1787"/>
    <cellStyle name="Pre-inputted cells 2 2 2 2 2" xfId="1788"/>
    <cellStyle name="Pre-inputted cells 2 2 2 2_Networks Project Reporting Template" xfId="1789"/>
    <cellStyle name="Pre-inputted cells 2 2 2 3" xfId="1790"/>
    <cellStyle name="Pre-inputted cells 2 2 2_Networks Project Reporting Template" xfId="1791"/>
    <cellStyle name="Pre-inputted cells 2 2 3" xfId="1792"/>
    <cellStyle name="Pre-inputted cells 2 2 3 2" xfId="1793"/>
    <cellStyle name="Pre-inputted cells 2 2 3_Networks Project Reporting Template" xfId="1794"/>
    <cellStyle name="Pre-inputted cells 2 2 4" xfId="1795"/>
    <cellStyle name="Pre-inputted cells 2 2 4 2" xfId="1796"/>
    <cellStyle name="Pre-inputted cells 2 2 4_Networks Project Reporting Template" xfId="1797"/>
    <cellStyle name="Pre-inputted cells 2 2 5" xfId="1798"/>
    <cellStyle name="Pre-inputted cells 2 2_Networks Project Reporting Template" xfId="1799"/>
    <cellStyle name="Pre-inputted cells 2 3" xfId="1800"/>
    <cellStyle name="Pre-inputted cells 2 3 2" xfId="1801"/>
    <cellStyle name="Pre-inputted cells 2 3 2 2" xfId="1802"/>
    <cellStyle name="Pre-inputted cells 2 3 2_Networks Project Reporting Template" xfId="1803"/>
    <cellStyle name="Pre-inputted cells 2 3 3" xfId="1804"/>
    <cellStyle name="Pre-inputted cells 2 3_Networks Project Reporting Template" xfId="1805"/>
    <cellStyle name="Pre-inputted cells 2 4" xfId="1806"/>
    <cellStyle name="Pre-inputted cells 2 4 2" xfId="1807"/>
    <cellStyle name="Pre-inputted cells 2 4_Networks Project Reporting Template" xfId="1808"/>
    <cellStyle name="Pre-inputted cells 2 5" xfId="1809"/>
    <cellStyle name="Pre-inputted cells 2 5 2" xfId="1810"/>
    <cellStyle name="Pre-inputted cells 2 5_Networks Project Reporting Template" xfId="1811"/>
    <cellStyle name="Pre-inputted cells 2 6" xfId="1812"/>
    <cellStyle name="Pre-inputted cells 2_1.3s Accounting C Costs Scots" xfId="1813"/>
    <cellStyle name="Pre-inputted cells 3" xfId="1814"/>
    <cellStyle name="Pre-inputted cells 3 2" xfId="1815"/>
    <cellStyle name="Pre-inputted cells 3 2 2" xfId="1816"/>
    <cellStyle name="Pre-inputted cells 3 2 2 2" xfId="1817"/>
    <cellStyle name="Pre-inputted cells 3 2 2 2 2" xfId="1818"/>
    <cellStyle name="Pre-inputted cells 3 2 2 2_Networks Project Reporting Template" xfId="1819"/>
    <cellStyle name="Pre-inputted cells 3 2 2 3" xfId="1820"/>
    <cellStyle name="Pre-inputted cells 3 2 2_Networks Project Reporting Template" xfId="1821"/>
    <cellStyle name="Pre-inputted cells 3 2 3" xfId="1822"/>
    <cellStyle name="Pre-inputted cells 3 2 3 2" xfId="1823"/>
    <cellStyle name="Pre-inputted cells 3 2 3_Networks Project Reporting Template" xfId="1824"/>
    <cellStyle name="Pre-inputted cells 3 2 4" xfId="1825"/>
    <cellStyle name="Pre-inputted cells 3 2 4 2" xfId="1826"/>
    <cellStyle name="Pre-inputted cells 3 2 4_Networks Project Reporting Template" xfId="1827"/>
    <cellStyle name="Pre-inputted cells 3 2 5" xfId="1828"/>
    <cellStyle name="Pre-inputted cells 3 2_Networks Project Reporting Template" xfId="1829"/>
    <cellStyle name="Pre-inputted cells 3 3" xfId="1830"/>
    <cellStyle name="Pre-inputted cells 3 3 2" xfId="1831"/>
    <cellStyle name="Pre-inputted cells 3 3 2 2" xfId="1832"/>
    <cellStyle name="Pre-inputted cells 3 3 2_Networks Project Reporting Template" xfId="1833"/>
    <cellStyle name="Pre-inputted cells 3 3 3" xfId="1834"/>
    <cellStyle name="Pre-inputted cells 3 3_Networks Project Reporting Template" xfId="1835"/>
    <cellStyle name="Pre-inputted cells 3 4" xfId="1836"/>
    <cellStyle name="Pre-inputted cells 3 4 2" xfId="1837"/>
    <cellStyle name="Pre-inputted cells 3 4_Networks Project Reporting Template" xfId="1838"/>
    <cellStyle name="Pre-inputted cells 3 5" xfId="1839"/>
    <cellStyle name="Pre-inputted cells 3 5 2" xfId="1840"/>
    <cellStyle name="Pre-inputted cells 3 5_Networks Project Reporting Template" xfId="1841"/>
    <cellStyle name="Pre-inputted cells 3 6" xfId="1842"/>
    <cellStyle name="Pre-inputted cells 3_1.3s Accounting C Costs Scots" xfId="1843"/>
    <cellStyle name="Pre-inputted cells 4" xfId="1844"/>
    <cellStyle name="Pre-inputted cells 4 2" xfId="1845"/>
    <cellStyle name="Pre-inputted cells 4 2 2" xfId="1846"/>
    <cellStyle name="Pre-inputted cells 4 2 2 2" xfId="1847"/>
    <cellStyle name="Pre-inputted cells 4 2 2 2 2" xfId="1848"/>
    <cellStyle name="Pre-inputted cells 4 2 2 2_Networks Project Reporting Template" xfId="1849"/>
    <cellStyle name="Pre-inputted cells 4 2 2 3" xfId="1850"/>
    <cellStyle name="Pre-inputted cells 4 2 2_Networks Project Reporting Template" xfId="1851"/>
    <cellStyle name="Pre-inputted cells 4 2 3" xfId="1852"/>
    <cellStyle name="Pre-inputted cells 4 2 3 2" xfId="1853"/>
    <cellStyle name="Pre-inputted cells 4 2 3_Networks Project Reporting Template" xfId="1854"/>
    <cellStyle name="Pre-inputted cells 4 2 4" xfId="1855"/>
    <cellStyle name="Pre-inputted cells 4 2 4 2" xfId="1856"/>
    <cellStyle name="Pre-inputted cells 4 2 4_Networks Project Reporting Template" xfId="1857"/>
    <cellStyle name="Pre-inputted cells 4 2 5" xfId="1858"/>
    <cellStyle name="Pre-inputted cells 4 2_Networks Project Reporting Template" xfId="1859"/>
    <cellStyle name="Pre-inputted cells 4 3" xfId="1860"/>
    <cellStyle name="Pre-inputted cells 4 3 2" xfId="1861"/>
    <cellStyle name="Pre-inputted cells 4 3 2 2" xfId="1862"/>
    <cellStyle name="Pre-inputted cells 4 3 2_Networks Project Reporting Template" xfId="1863"/>
    <cellStyle name="Pre-inputted cells 4 3 3" xfId="1864"/>
    <cellStyle name="Pre-inputted cells 4 3_Networks Project Reporting Template" xfId="1865"/>
    <cellStyle name="Pre-inputted cells 4 4" xfId="1866"/>
    <cellStyle name="Pre-inputted cells 4 4 2" xfId="1867"/>
    <cellStyle name="Pre-inputted cells 4 4_Networks Project Reporting Template" xfId="1868"/>
    <cellStyle name="Pre-inputted cells 4 5" xfId="1869"/>
    <cellStyle name="Pre-inputted cells 4 5 2" xfId="1870"/>
    <cellStyle name="Pre-inputted cells 4 5_Networks Project Reporting Template" xfId="1871"/>
    <cellStyle name="Pre-inputted cells 4 6" xfId="1872"/>
    <cellStyle name="Pre-inputted cells 4_1.3s Accounting C Costs Scots" xfId="1873"/>
    <cellStyle name="Pre-inputted cells 5" xfId="1874"/>
    <cellStyle name="Pre-inputted cells 5 2" xfId="1875"/>
    <cellStyle name="Pre-inputted cells 5 2 2" xfId="1876"/>
    <cellStyle name="Pre-inputted cells 5 2 2 2" xfId="1877"/>
    <cellStyle name="Pre-inputted cells 5 2 2 2 2" xfId="1878"/>
    <cellStyle name="Pre-inputted cells 5 2 2 2 2 2" xfId="1879"/>
    <cellStyle name="Pre-inputted cells 5 2 2 2 2_Networks Project Reporting Template" xfId="1880"/>
    <cellStyle name="Pre-inputted cells 5 2 2 2 3" xfId="1881"/>
    <cellStyle name="Pre-inputted cells 5 2 2 2_Elec_DDT_template_NGv3 11Mar11 415 Proposals NG" xfId="1882"/>
    <cellStyle name="Pre-inputted cells 5 2 2 3" xfId="1883"/>
    <cellStyle name="Pre-inputted cells 5 2 2 3 2" xfId="1884"/>
    <cellStyle name="Pre-inputted cells 5 2 2 3_Networks Project Reporting Template" xfId="1885"/>
    <cellStyle name="Pre-inputted cells 5 2 2 4" xfId="1886"/>
    <cellStyle name="Pre-inputted cells 5 2 2 4 2" xfId="1887"/>
    <cellStyle name="Pre-inputted cells 5 2 2 5" xfId="1888"/>
    <cellStyle name="Pre-inputted cells 5 2 2_Elec_DDT_template_NGv3 11Mar11 415 Proposals NG" xfId="1889"/>
    <cellStyle name="Pre-inputted cells 5 2 3" xfId="1890"/>
    <cellStyle name="Pre-inputted cells 5 2 3 2" xfId="1891"/>
    <cellStyle name="Pre-inputted cells 5 2 3 2 2" xfId="1892"/>
    <cellStyle name="Pre-inputted cells 5 2 3 2_Networks Project Reporting Template" xfId="1893"/>
    <cellStyle name="Pre-inputted cells 5 2 3 3" xfId="1894"/>
    <cellStyle name="Pre-inputted cells 5 2 3_Networks Project Reporting Template" xfId="1895"/>
    <cellStyle name="Pre-inputted cells 5 2 4" xfId="1896"/>
    <cellStyle name="Pre-inputted cells 5 2 4 2" xfId="1897"/>
    <cellStyle name="Pre-inputted cells 5 2 4_Networks Project Reporting Template" xfId="1898"/>
    <cellStyle name="Pre-inputted cells 5 2 5" xfId="1899"/>
    <cellStyle name="Pre-inputted cells 5 2 5 2" xfId="1900"/>
    <cellStyle name="Pre-inputted cells 5 2 5_Networks Project Reporting Template" xfId="1901"/>
    <cellStyle name="Pre-inputted cells 5 2 6" xfId="1902"/>
    <cellStyle name="Pre-inputted cells 5 2_Networks Project Reporting Template" xfId="1903"/>
    <cellStyle name="Pre-inputted cells 5 3" xfId="1904"/>
    <cellStyle name="Pre-inputted cells 5 3 2" xfId="1905"/>
    <cellStyle name="Pre-inputted cells 5 3 2 2" xfId="1906"/>
    <cellStyle name="Pre-inputted cells 5 3 2_Networks Project Reporting Template" xfId="1907"/>
    <cellStyle name="Pre-inputted cells 5 3 3" xfId="1908"/>
    <cellStyle name="Pre-inputted cells 5 3_Networks Project Reporting Template" xfId="1909"/>
    <cellStyle name="Pre-inputted cells 5 4" xfId="1910"/>
    <cellStyle name="Pre-inputted cells 5 4 2" xfId="1911"/>
    <cellStyle name="Pre-inputted cells 5 4_Networks Project Reporting Template" xfId="1912"/>
    <cellStyle name="Pre-inputted cells 5 5" xfId="1913"/>
    <cellStyle name="Pre-inputted cells 5 5 2" xfId="1914"/>
    <cellStyle name="Pre-inputted cells 5 5_Networks Project Reporting Template" xfId="1915"/>
    <cellStyle name="Pre-inputted cells 5 6" xfId="1916"/>
    <cellStyle name="Pre-inputted cells 5_1.3s Accounting C Costs Scots" xfId="1917"/>
    <cellStyle name="Pre-inputted cells 6" xfId="1918"/>
    <cellStyle name="Pre-inputted cells 6 2" xfId="1919"/>
    <cellStyle name="Pre-inputted cells 6 2 2" xfId="1920"/>
    <cellStyle name="Pre-inputted cells 6 2 2 2" xfId="1921"/>
    <cellStyle name="Pre-inputted cells 6 2 2 2 2" xfId="1922"/>
    <cellStyle name="Pre-inputted cells 6 2 2 2_Networks Project Reporting Template" xfId="1923"/>
    <cellStyle name="Pre-inputted cells 6 2 2 3" xfId="1924"/>
    <cellStyle name="Pre-inputted cells 6 2 2_Elec_DDT_template_NGv3 11Mar11 415 Proposals NG" xfId="1925"/>
    <cellStyle name="Pre-inputted cells 6 2 3" xfId="1926"/>
    <cellStyle name="Pre-inputted cells 6 2 3 2" xfId="1927"/>
    <cellStyle name="Pre-inputted cells 6 2 3_Networks Project Reporting Template" xfId="1928"/>
    <cellStyle name="Pre-inputted cells 6 2 4" xfId="1929"/>
    <cellStyle name="Pre-inputted cells 6 2 4 2" xfId="1930"/>
    <cellStyle name="Pre-inputted cells 6 2 4_Networks Project Reporting Template" xfId="1931"/>
    <cellStyle name="Pre-inputted cells 6 2 5" xfId="1932"/>
    <cellStyle name="Pre-inputted cells 6 2_Elec_DDT_template_NGv3 11Mar11 415 Proposals NG" xfId="1933"/>
    <cellStyle name="Pre-inputted cells 6 3" xfId="1934"/>
    <cellStyle name="Pre-inputted cells 6 3 2" xfId="1935"/>
    <cellStyle name="Pre-inputted cells 6 3 2 2" xfId="1936"/>
    <cellStyle name="Pre-inputted cells 6 3 2_Networks Project Reporting Template" xfId="1937"/>
    <cellStyle name="Pre-inputted cells 6 3 3" xfId="1938"/>
    <cellStyle name="Pre-inputted cells 6 3_Networks Project Reporting Template" xfId="1939"/>
    <cellStyle name="Pre-inputted cells 6 4" xfId="1940"/>
    <cellStyle name="Pre-inputted cells 6 4 2" xfId="1941"/>
    <cellStyle name="Pre-inputted cells 6 4_Networks Project Reporting Template" xfId="1942"/>
    <cellStyle name="Pre-inputted cells 6 5" xfId="1943"/>
    <cellStyle name="Pre-inputted cells 6 5 2" xfId="1944"/>
    <cellStyle name="Pre-inputted cells 6 5_Networks Project Reporting Template" xfId="1945"/>
    <cellStyle name="Pre-inputted cells 6 6" xfId="1946"/>
    <cellStyle name="Pre-inputted cells 6_Networks Project Reporting Template" xfId="1947"/>
    <cellStyle name="Pre-inputted cells 7" xfId="1948"/>
    <cellStyle name="Pre-inputted cells 7 2" xfId="1949"/>
    <cellStyle name="Pre-inputted cells 7 2 2" xfId="1950"/>
    <cellStyle name="Pre-inputted cells 7 2 2 2" xfId="1951"/>
    <cellStyle name="Pre-inputted cells 7 2 2 2 2" xfId="1952"/>
    <cellStyle name="Pre-inputted cells 7 2 2 2_Networks Project Reporting Template" xfId="1953"/>
    <cellStyle name="Pre-inputted cells 7 2 2 3" xfId="1954"/>
    <cellStyle name="Pre-inputted cells 7 2 2_Elec_DDT_template_NGv3 11Mar11 415 Proposals NG" xfId="1955"/>
    <cellStyle name="Pre-inputted cells 7 2 3" xfId="1956"/>
    <cellStyle name="Pre-inputted cells 7 2 3 2" xfId="1957"/>
    <cellStyle name="Pre-inputted cells 7 2 3_Networks Project Reporting Template" xfId="1958"/>
    <cellStyle name="Pre-inputted cells 7 2 4" xfId="1959"/>
    <cellStyle name="Pre-inputted cells 7 2 4 2" xfId="1960"/>
    <cellStyle name="Pre-inputted cells 7 2 5" xfId="1961"/>
    <cellStyle name="Pre-inputted cells 7 2_Elec_DDT_template_NGv3 11Mar11 415 Proposals NG" xfId="1962"/>
    <cellStyle name="Pre-inputted cells 7 3" xfId="1963"/>
    <cellStyle name="Pre-inputted cells 7 3 2" xfId="1964"/>
    <cellStyle name="Pre-inputted cells 7 3 2 2" xfId="1965"/>
    <cellStyle name="Pre-inputted cells 7 3 2_Networks Project Reporting Template" xfId="1966"/>
    <cellStyle name="Pre-inputted cells 7 3 3" xfId="1967"/>
    <cellStyle name="Pre-inputted cells 7 3_Networks Project Reporting Template" xfId="1968"/>
    <cellStyle name="Pre-inputted cells 7 4" xfId="1969"/>
    <cellStyle name="Pre-inputted cells 7 4 2" xfId="1970"/>
    <cellStyle name="Pre-inputted cells 7 4_Networks Project Reporting Template" xfId="1971"/>
    <cellStyle name="Pre-inputted cells 7 5" xfId="1972"/>
    <cellStyle name="Pre-inputted cells 7 5 2" xfId="1973"/>
    <cellStyle name="Pre-inputted cells 7 5_Networks Project Reporting Template" xfId="1974"/>
    <cellStyle name="Pre-inputted cells 7 6" xfId="1975"/>
    <cellStyle name="Pre-inputted cells 7_Networks Project Reporting Template" xfId="1976"/>
    <cellStyle name="Pre-inputted cells 8" xfId="1977"/>
    <cellStyle name="Pre-inputted cells 8 2" xfId="1978"/>
    <cellStyle name="Pre-inputted cells 8 2 2" xfId="1979"/>
    <cellStyle name="Pre-inputted cells 8 2_Networks Project Reporting Template" xfId="1980"/>
    <cellStyle name="Pre-inputted cells 8 3" xfId="1981"/>
    <cellStyle name="Pre-inputted cells 8_Networks Project Reporting Template" xfId="1982"/>
    <cellStyle name="Pre-inputted cells 9" xfId="1983"/>
    <cellStyle name="Pre-inputted cells 9 2" xfId="1984"/>
    <cellStyle name="Pre-inputted cells 9_Networks Project Reporting Template" xfId="1985"/>
    <cellStyle name="Pre-inputted cells_1.3s Accounting C Costs Scots" xfId="1986"/>
    <cellStyle name="RangeName" xfId="1987"/>
    <cellStyle name="RIGs" xfId="1988"/>
    <cellStyle name="RIGs 2" xfId="1989"/>
    <cellStyle name="RIGs 2 2" xfId="1990"/>
    <cellStyle name="RIGs 2 2 2" xfId="1991"/>
    <cellStyle name="RIGs 2 2 2 2" xfId="1992"/>
    <cellStyle name="RIGs 2 2 2_Networks Project Reporting Template" xfId="1993"/>
    <cellStyle name="RIGs 2 2 3" xfId="1994"/>
    <cellStyle name="RIGs 2 2_Networks Project Reporting Template" xfId="1995"/>
    <cellStyle name="RIGs 2 3" xfId="1996"/>
    <cellStyle name="RIGs 2 3 2" xfId="1997"/>
    <cellStyle name="RIGs 2 3_Networks Project Reporting Template" xfId="1998"/>
    <cellStyle name="RIGs 2 4" xfId="1999"/>
    <cellStyle name="RIGs 2_Networks Project Reporting Template" xfId="2000"/>
    <cellStyle name="RIGs 3" xfId="2001"/>
    <cellStyle name="RIGs 3 2" xfId="2002"/>
    <cellStyle name="RIGs 3 2 2" xfId="2003"/>
    <cellStyle name="RIGs 3 2_Networks Project Reporting Template" xfId="2004"/>
    <cellStyle name="RIGs 3 3" xfId="2005"/>
    <cellStyle name="RIGs 3_Networks Project Reporting Template" xfId="2006"/>
    <cellStyle name="RIGs 4" xfId="2007"/>
    <cellStyle name="RIGs 4 2" xfId="2008"/>
    <cellStyle name="RIGs 4_Networks Project Reporting Template" xfId="2009"/>
    <cellStyle name="RIGs 5" xfId="2010"/>
    <cellStyle name="RIGs input cells" xfId="2011"/>
    <cellStyle name="RIGs input cells 10" xfId="2012"/>
    <cellStyle name="RIGs input cells 10 2" xfId="2013"/>
    <cellStyle name="RIGs input cells 10_Networks Project Reporting Template" xfId="2014"/>
    <cellStyle name="RIGs input cells 11" xfId="2015"/>
    <cellStyle name="RIGs input cells 11 2" xfId="2016"/>
    <cellStyle name="RIGs input cells 11_Networks Project Reporting Template" xfId="2017"/>
    <cellStyle name="RIGs input cells 12" xfId="2018"/>
    <cellStyle name="RIGs input cells 12 2" xfId="2019"/>
    <cellStyle name="RIGs input cells 12_Networks Project Reporting Template" xfId="2020"/>
    <cellStyle name="RIGs input cells 13" xfId="2021"/>
    <cellStyle name="RIGs input cells 2" xfId="2022"/>
    <cellStyle name="RIGs input cells 2 10" xfId="2023"/>
    <cellStyle name="RIGs input cells 2 10 2" xfId="2024"/>
    <cellStyle name="RIGs input cells 2 10_Networks Project Reporting Template" xfId="2025"/>
    <cellStyle name="RIGs input cells 2 11" xfId="2026"/>
    <cellStyle name="RIGs input cells 2 11 2" xfId="2027"/>
    <cellStyle name="RIGs input cells 2 11_Networks Project Reporting Template" xfId="2028"/>
    <cellStyle name="RIGs input cells 2 12" xfId="2029"/>
    <cellStyle name="RIGs input cells 2 2" xfId="2030"/>
    <cellStyle name="RIGs input cells 2 2 2" xfId="2031"/>
    <cellStyle name="RIGs input cells 2 2 2 2" xfId="2032"/>
    <cellStyle name="RIGs input cells 2 2 2 2 2" xfId="2033"/>
    <cellStyle name="RIGs input cells 2 2 2 2 2 2" xfId="2034"/>
    <cellStyle name="RIGs input cells 2 2 2 2 2_Networks Project Reporting Template" xfId="2035"/>
    <cellStyle name="RIGs input cells 2 2 2 2 3" xfId="2036"/>
    <cellStyle name="RIGs input cells 2 2 2 2_Networks Project Reporting Template" xfId="2037"/>
    <cellStyle name="RIGs input cells 2 2 2 3" xfId="2038"/>
    <cellStyle name="RIGs input cells 2 2 2 3 2" xfId="2039"/>
    <cellStyle name="RIGs input cells 2 2 2 3_Networks Project Reporting Template" xfId="2040"/>
    <cellStyle name="RIGs input cells 2 2 2 4" xfId="2041"/>
    <cellStyle name="RIGs input cells 2 2 2 4 2" xfId="2042"/>
    <cellStyle name="RIGs input cells 2 2 2 4_Networks Project Reporting Template" xfId="2043"/>
    <cellStyle name="RIGs input cells 2 2 2 5" xfId="2044"/>
    <cellStyle name="RIGs input cells 2 2 2_Networks Project Reporting Template" xfId="2045"/>
    <cellStyle name="RIGs input cells 2 2 3" xfId="2046"/>
    <cellStyle name="RIGs input cells 2 2 3 2" xfId="2047"/>
    <cellStyle name="RIGs input cells 2 2 3 2 2" xfId="2048"/>
    <cellStyle name="RIGs input cells 2 2 3 2_Networks Project Reporting Template" xfId="2049"/>
    <cellStyle name="RIGs input cells 2 2 3 3" xfId="2050"/>
    <cellStyle name="RIGs input cells 2 2 3_Networks Project Reporting Template" xfId="2051"/>
    <cellStyle name="RIGs input cells 2 2 4" xfId="2052"/>
    <cellStyle name="RIGs input cells 2 2 4 2" xfId="2053"/>
    <cellStyle name="RIGs input cells 2 2 4_Networks Project Reporting Template" xfId="2054"/>
    <cellStyle name="RIGs input cells 2 2 5" xfId="2055"/>
    <cellStyle name="RIGs input cells 2 2 5 2" xfId="2056"/>
    <cellStyle name="RIGs input cells 2 2 5_Networks Project Reporting Template" xfId="2057"/>
    <cellStyle name="RIGs input cells 2 2 6" xfId="2058"/>
    <cellStyle name="RIGs input cells 2 2_1.3s Accounting C Costs Scots" xfId="2059"/>
    <cellStyle name="RIGs input cells 2 3" xfId="2060"/>
    <cellStyle name="RIGs input cells 2 3 2" xfId="2061"/>
    <cellStyle name="RIGs input cells 2 3 2 2" xfId="2062"/>
    <cellStyle name="RIGs input cells 2 3 2 2 2" xfId="2063"/>
    <cellStyle name="RIGs input cells 2 3 2 2_Networks Project Reporting Template" xfId="2064"/>
    <cellStyle name="RIGs input cells 2 3 2 3" xfId="2065"/>
    <cellStyle name="RIGs input cells 2 3 2_Networks Project Reporting Template" xfId="2066"/>
    <cellStyle name="RIGs input cells 2 3 3" xfId="2067"/>
    <cellStyle name="RIGs input cells 2 3 3 2" xfId="2068"/>
    <cellStyle name="RIGs input cells 2 3 3_Networks Project Reporting Template" xfId="2069"/>
    <cellStyle name="RIGs input cells 2 3 4" xfId="2070"/>
    <cellStyle name="RIGs input cells 2 3 4 2" xfId="2071"/>
    <cellStyle name="RIGs input cells 2 3 4_Networks Project Reporting Template" xfId="2072"/>
    <cellStyle name="RIGs input cells 2 3 5" xfId="2073"/>
    <cellStyle name="RIGs input cells 2 3_Networks Project Reporting Template" xfId="2074"/>
    <cellStyle name="RIGs input cells 2 4" xfId="2075"/>
    <cellStyle name="RIGs input cells 2 4 2" xfId="2076"/>
    <cellStyle name="RIGs input cells 2 4 2 2" xfId="2077"/>
    <cellStyle name="RIGs input cells 2 4 2_Networks Project Reporting Template" xfId="2078"/>
    <cellStyle name="RIGs input cells 2 4 3" xfId="2079"/>
    <cellStyle name="RIGs input cells 2 4_Networks Project Reporting Template" xfId="2080"/>
    <cellStyle name="RIGs input cells 2 5" xfId="2081"/>
    <cellStyle name="RIGs input cells 2 5 2" xfId="2082"/>
    <cellStyle name="RIGs input cells 2 5_Networks Project Reporting Template" xfId="2083"/>
    <cellStyle name="RIGs input cells 2 6" xfId="2084"/>
    <cellStyle name="RIGs input cells 2 6 2" xfId="2085"/>
    <cellStyle name="RIGs input cells 2 6_Networks Project Reporting Template" xfId="2086"/>
    <cellStyle name="RIGs input cells 2 7" xfId="2087"/>
    <cellStyle name="RIGs input cells 2 7 2" xfId="2088"/>
    <cellStyle name="RIGs input cells 2 7_Networks Project Reporting Template" xfId="2089"/>
    <cellStyle name="RIGs input cells 2 8" xfId="2090"/>
    <cellStyle name="RIGs input cells 2 8 2" xfId="2091"/>
    <cellStyle name="RIGs input cells 2 8_Networks Project Reporting Template" xfId="2092"/>
    <cellStyle name="RIGs input cells 2 9" xfId="2093"/>
    <cellStyle name="RIGs input cells 2 9 2" xfId="2094"/>
    <cellStyle name="RIGs input cells 2 9_Networks Project Reporting Template" xfId="2095"/>
    <cellStyle name="RIGs input cells 2_1.3s Accounting C Costs Scots" xfId="2096"/>
    <cellStyle name="RIGs input cells 3" xfId="2097"/>
    <cellStyle name="RIGs input cells 3 10" xfId="2098"/>
    <cellStyle name="RIGs input cells 3 10 2" xfId="2099"/>
    <cellStyle name="RIGs input cells 3 10_Networks Project Reporting Template" xfId="2100"/>
    <cellStyle name="RIGs input cells 3 11" xfId="2101"/>
    <cellStyle name="RIGs input cells 3 11 2" xfId="2102"/>
    <cellStyle name="RIGs input cells 3 11_Networks Project Reporting Template" xfId="2103"/>
    <cellStyle name="RIGs input cells 3 12" xfId="2104"/>
    <cellStyle name="RIGs input cells 3 2" xfId="2105"/>
    <cellStyle name="RIGs input cells 3 2 2" xfId="2106"/>
    <cellStyle name="RIGs input cells 3 2 2 2" xfId="2107"/>
    <cellStyle name="RIGs input cells 3 2 2 2 2" xfId="2108"/>
    <cellStyle name="RIGs input cells 3 2 2 2 2 2" xfId="2109"/>
    <cellStyle name="RIGs input cells 3 2 2 2 2_Networks Project Reporting Template" xfId="2110"/>
    <cellStyle name="RIGs input cells 3 2 2 2 3" xfId="2111"/>
    <cellStyle name="RIGs input cells 3 2 2 2_Networks Project Reporting Template" xfId="2112"/>
    <cellStyle name="RIGs input cells 3 2 2 3" xfId="2113"/>
    <cellStyle name="RIGs input cells 3 2 2 3 2" xfId="2114"/>
    <cellStyle name="RIGs input cells 3 2 2 3_Networks Project Reporting Template" xfId="2115"/>
    <cellStyle name="RIGs input cells 3 2 2 4" xfId="2116"/>
    <cellStyle name="RIGs input cells 3 2 2 4 2" xfId="2117"/>
    <cellStyle name="RIGs input cells 3 2 2 4_Networks Project Reporting Template" xfId="2118"/>
    <cellStyle name="RIGs input cells 3 2 2 5" xfId="2119"/>
    <cellStyle name="RIGs input cells 3 2 2_Networks Project Reporting Template" xfId="2120"/>
    <cellStyle name="RIGs input cells 3 2 3" xfId="2121"/>
    <cellStyle name="RIGs input cells 3 2 3 2" xfId="2122"/>
    <cellStyle name="RIGs input cells 3 2 3 2 2" xfId="2123"/>
    <cellStyle name="RIGs input cells 3 2 3 2_Networks Project Reporting Template" xfId="2124"/>
    <cellStyle name="RIGs input cells 3 2 3 3" xfId="2125"/>
    <cellStyle name="RIGs input cells 3 2 3_Networks Project Reporting Template" xfId="2126"/>
    <cellStyle name="RIGs input cells 3 2 4" xfId="2127"/>
    <cellStyle name="RIGs input cells 3 2 4 2" xfId="2128"/>
    <cellStyle name="RIGs input cells 3 2 4_Networks Project Reporting Template" xfId="2129"/>
    <cellStyle name="RIGs input cells 3 2 5" xfId="2130"/>
    <cellStyle name="RIGs input cells 3 2 5 2" xfId="2131"/>
    <cellStyle name="RIGs input cells 3 2 5_Networks Project Reporting Template" xfId="2132"/>
    <cellStyle name="RIGs input cells 3 2 6" xfId="2133"/>
    <cellStyle name="RIGs input cells 3 2_1.3s Accounting C Costs Scots" xfId="2134"/>
    <cellStyle name="RIGs input cells 3 3" xfId="2135"/>
    <cellStyle name="RIGs input cells 3 3 2" xfId="2136"/>
    <cellStyle name="RIGs input cells 3 3 2 2" xfId="2137"/>
    <cellStyle name="RIGs input cells 3 3 2 2 2" xfId="2138"/>
    <cellStyle name="RIGs input cells 3 3 2 2_Networks Project Reporting Template" xfId="2139"/>
    <cellStyle name="RIGs input cells 3 3 2 3" xfId="2140"/>
    <cellStyle name="RIGs input cells 3 3 2_Networks Project Reporting Template" xfId="2141"/>
    <cellStyle name="RIGs input cells 3 3 3" xfId="2142"/>
    <cellStyle name="RIGs input cells 3 3 3 2" xfId="2143"/>
    <cellStyle name="RIGs input cells 3 3 3_Networks Project Reporting Template" xfId="2144"/>
    <cellStyle name="RIGs input cells 3 3 4" xfId="2145"/>
    <cellStyle name="RIGs input cells 3 3 4 2" xfId="2146"/>
    <cellStyle name="RIGs input cells 3 3 4_Networks Project Reporting Template" xfId="2147"/>
    <cellStyle name="RIGs input cells 3 3 5" xfId="2148"/>
    <cellStyle name="RIGs input cells 3 3_Networks Project Reporting Template" xfId="2149"/>
    <cellStyle name="RIGs input cells 3 4" xfId="2150"/>
    <cellStyle name="RIGs input cells 3 4 2" xfId="2151"/>
    <cellStyle name="RIGs input cells 3 4 2 2" xfId="2152"/>
    <cellStyle name="RIGs input cells 3 4 2_Networks Project Reporting Template" xfId="2153"/>
    <cellStyle name="RIGs input cells 3 4 3" xfId="2154"/>
    <cellStyle name="RIGs input cells 3 4_Networks Project Reporting Template" xfId="2155"/>
    <cellStyle name="RIGs input cells 3 5" xfId="2156"/>
    <cellStyle name="RIGs input cells 3 5 2" xfId="2157"/>
    <cellStyle name="RIGs input cells 3 5_Networks Project Reporting Template" xfId="2158"/>
    <cellStyle name="RIGs input cells 3 6" xfId="2159"/>
    <cellStyle name="RIGs input cells 3 6 2" xfId="2160"/>
    <cellStyle name="RIGs input cells 3 6_Networks Project Reporting Template" xfId="2161"/>
    <cellStyle name="RIGs input cells 3 7" xfId="2162"/>
    <cellStyle name="RIGs input cells 3 7 2" xfId="2163"/>
    <cellStyle name="RIGs input cells 3 7_Networks Project Reporting Template" xfId="2164"/>
    <cellStyle name="RIGs input cells 3 8" xfId="2165"/>
    <cellStyle name="RIGs input cells 3 8 2" xfId="2166"/>
    <cellStyle name="RIGs input cells 3 8_Networks Project Reporting Template" xfId="2167"/>
    <cellStyle name="RIGs input cells 3 9" xfId="2168"/>
    <cellStyle name="RIGs input cells 3 9 2" xfId="2169"/>
    <cellStyle name="RIGs input cells 3 9_Networks Project Reporting Template" xfId="2170"/>
    <cellStyle name="RIGs input cells 3_1.3s Accounting C Costs Scots" xfId="2171"/>
    <cellStyle name="RIGs input cells 4" xfId="2172"/>
    <cellStyle name="RIGs input cells 4 2" xfId="2173"/>
    <cellStyle name="RIGs input cells 4 2 2" xfId="2174"/>
    <cellStyle name="RIGs input cells 4 2 2 2" xfId="2175"/>
    <cellStyle name="RIGs input cells 4 2 2 2 2" xfId="2176"/>
    <cellStyle name="RIGs input cells 4 2 2 2 2 2" xfId="2177"/>
    <cellStyle name="RIGs input cells 4 2 2 2 2_Networks Project Reporting Template" xfId="2178"/>
    <cellStyle name="RIGs input cells 4 2 2 2 3" xfId="2179"/>
    <cellStyle name="RIGs input cells 4 2 2 2_Elec_DDT_template_NGv3 11Mar11 415 Proposals NG" xfId="2180"/>
    <cellStyle name="RIGs input cells 4 2 2 3" xfId="2181"/>
    <cellStyle name="RIGs input cells 4 2 2 3 2" xfId="2182"/>
    <cellStyle name="RIGs input cells 4 2 2 3_Networks Project Reporting Template" xfId="2183"/>
    <cellStyle name="RIGs input cells 4 2 2 4" xfId="2184"/>
    <cellStyle name="RIGs input cells 4 2 2 4 2" xfId="2185"/>
    <cellStyle name="RIGs input cells 4 2 2 4_Networks Project Reporting Template" xfId="2186"/>
    <cellStyle name="RIGs input cells 4 2 2 5" xfId="2187"/>
    <cellStyle name="RIGs input cells 4 2 2_Elec_DDT_template_NGv3 11Mar11 415 Proposals NG" xfId="2188"/>
    <cellStyle name="RIGs input cells 4 2 3" xfId="2189"/>
    <cellStyle name="RIGs input cells 4 2 3 2" xfId="2190"/>
    <cellStyle name="RIGs input cells 4 2 3 2 2" xfId="2191"/>
    <cellStyle name="RIGs input cells 4 2 3 2_Networks Project Reporting Template" xfId="2192"/>
    <cellStyle name="RIGs input cells 4 2 3 3" xfId="2193"/>
    <cellStyle name="RIGs input cells 4 2 3_Networks Project Reporting Template" xfId="2194"/>
    <cellStyle name="RIGs input cells 4 2 4" xfId="2195"/>
    <cellStyle name="RIGs input cells 4 2 4 2" xfId="2196"/>
    <cellStyle name="RIGs input cells 4 2 4_Networks Project Reporting Template" xfId="2197"/>
    <cellStyle name="RIGs input cells 4 2 5" xfId="2198"/>
    <cellStyle name="RIGs input cells 4 2 5 2" xfId="2199"/>
    <cellStyle name="RIGs input cells 4 2 5_Networks Project Reporting Template" xfId="2200"/>
    <cellStyle name="RIGs input cells 4 2 6" xfId="2201"/>
    <cellStyle name="RIGs input cells 4 2_Networks Project Reporting Template" xfId="2202"/>
    <cellStyle name="RIGs input cells 4 3" xfId="2203"/>
    <cellStyle name="RIGs input cells 4 3 2" xfId="2204"/>
    <cellStyle name="RIGs input cells 4 3 2 2" xfId="2205"/>
    <cellStyle name="RIGs input cells 4 3 2_Networks Project Reporting Template" xfId="2206"/>
    <cellStyle name="RIGs input cells 4 3 3" xfId="2207"/>
    <cellStyle name="RIGs input cells 4 3_Networks Project Reporting Template" xfId="2208"/>
    <cellStyle name="RIGs input cells 4 4" xfId="2209"/>
    <cellStyle name="RIGs input cells 4 4 2" xfId="2210"/>
    <cellStyle name="RIGs input cells 4 4_Networks Project Reporting Template" xfId="2211"/>
    <cellStyle name="RIGs input cells 4 5" xfId="2212"/>
    <cellStyle name="RIGs input cells 4 5 2" xfId="2213"/>
    <cellStyle name="RIGs input cells 4 5_Networks Project Reporting Template" xfId="2214"/>
    <cellStyle name="RIGs input cells 4 6" xfId="2215"/>
    <cellStyle name="RIGs input cells 4_1.3s Accounting C Costs Scots" xfId="2216"/>
    <cellStyle name="RIGs input cells 5" xfId="2217"/>
    <cellStyle name="RIGs input cells 5 2" xfId="2218"/>
    <cellStyle name="RIGs input cells 5 2 2" xfId="2219"/>
    <cellStyle name="RIGs input cells 5 2 2 2" xfId="2220"/>
    <cellStyle name="RIGs input cells 5 2 2 2 2" xfId="2221"/>
    <cellStyle name="RIGs input cells 5 2 2 2_Networks Project Reporting Template" xfId="2222"/>
    <cellStyle name="RIGs input cells 5 2 2 3" xfId="2223"/>
    <cellStyle name="RIGs input cells 5 2 2_Networks Project Reporting Template" xfId="2224"/>
    <cellStyle name="RIGs input cells 5 2 3" xfId="2225"/>
    <cellStyle name="RIGs input cells 5 2 3 2" xfId="2226"/>
    <cellStyle name="RIGs input cells 5 2 3_Networks Project Reporting Template" xfId="2227"/>
    <cellStyle name="RIGs input cells 5 2 4" xfId="2228"/>
    <cellStyle name="RIGs input cells 5 2 4 2" xfId="2229"/>
    <cellStyle name="RIGs input cells 5 2 4_Networks Project Reporting Template" xfId="2230"/>
    <cellStyle name="RIGs input cells 5 2 5" xfId="2231"/>
    <cellStyle name="RIGs input cells 5 2_Networks Project Reporting Template" xfId="2232"/>
    <cellStyle name="RIGs input cells 5 3" xfId="2233"/>
    <cellStyle name="RIGs input cells 5 3 2" xfId="2234"/>
    <cellStyle name="RIGs input cells 5 3 2 2" xfId="2235"/>
    <cellStyle name="RIGs input cells 5 3 2_Networks Project Reporting Template" xfId="2236"/>
    <cellStyle name="RIGs input cells 5 3 3" xfId="2237"/>
    <cellStyle name="RIGs input cells 5 3_Networks Project Reporting Template" xfId="2238"/>
    <cellStyle name="RIGs input cells 5 4" xfId="2239"/>
    <cellStyle name="RIGs input cells 5 4 2" xfId="2240"/>
    <cellStyle name="RIGs input cells 5 4_Networks Project Reporting Template" xfId="2241"/>
    <cellStyle name="RIGs input cells 5 5" xfId="2242"/>
    <cellStyle name="RIGs input cells 5 5 2" xfId="2243"/>
    <cellStyle name="RIGs input cells 5 5_Networks Project Reporting Template" xfId="2244"/>
    <cellStyle name="RIGs input cells 5 6" xfId="2245"/>
    <cellStyle name="RIGs input cells 5_1.3s Accounting C Costs Scots" xfId="2246"/>
    <cellStyle name="RIGs input cells 6" xfId="2247"/>
    <cellStyle name="RIGs input cells 6 2" xfId="2248"/>
    <cellStyle name="RIGs input cells 6 2 2" xfId="2249"/>
    <cellStyle name="RIGs input cells 6 2 2 2" xfId="2250"/>
    <cellStyle name="RIGs input cells 6 2 2 2 2" xfId="2251"/>
    <cellStyle name="RIGs input cells 6 2 2 2_Networks Project Reporting Template" xfId="2252"/>
    <cellStyle name="RIGs input cells 6 2 2 3" xfId="2253"/>
    <cellStyle name="RIGs input cells 6 2 2_Networks Project Reporting Template" xfId="2254"/>
    <cellStyle name="RIGs input cells 6 2 3" xfId="2255"/>
    <cellStyle name="RIGs input cells 6 2 3 2" xfId="2256"/>
    <cellStyle name="RIGs input cells 6 2 3_Networks Project Reporting Template" xfId="2257"/>
    <cellStyle name="RIGs input cells 6 2 4" xfId="2258"/>
    <cellStyle name="RIGs input cells 6 2 4 2" xfId="2259"/>
    <cellStyle name="RIGs input cells 6 2 4_Networks Project Reporting Template" xfId="2260"/>
    <cellStyle name="RIGs input cells 6 2 5" xfId="2261"/>
    <cellStyle name="RIGs input cells 6 2_Networks Project Reporting Template" xfId="2262"/>
    <cellStyle name="RIGs input cells 6 3" xfId="2263"/>
    <cellStyle name="RIGs input cells 6 3 2" xfId="2264"/>
    <cellStyle name="RIGs input cells 6 3 2 2" xfId="2265"/>
    <cellStyle name="RIGs input cells 6 3 2_Networks Project Reporting Template" xfId="2266"/>
    <cellStyle name="RIGs input cells 6 3 3" xfId="2267"/>
    <cellStyle name="RIGs input cells 6 3_Networks Project Reporting Template" xfId="2268"/>
    <cellStyle name="RIGs input cells 6 4" xfId="2269"/>
    <cellStyle name="RIGs input cells 6 4 2" xfId="2270"/>
    <cellStyle name="RIGs input cells 6 4_Networks Project Reporting Template" xfId="2271"/>
    <cellStyle name="RIGs input cells 6 5" xfId="2272"/>
    <cellStyle name="RIGs input cells 6 5 2" xfId="2273"/>
    <cellStyle name="RIGs input cells 6 5_Networks Project Reporting Template" xfId="2274"/>
    <cellStyle name="RIGs input cells 6 6" xfId="2275"/>
    <cellStyle name="RIGs input cells 6_1.3s Accounting C Costs Scots" xfId="2276"/>
    <cellStyle name="RIGs input cells 7" xfId="2277"/>
    <cellStyle name="RIGs input cells 7 2" xfId="2278"/>
    <cellStyle name="RIGs input cells 7 2 2" xfId="2279"/>
    <cellStyle name="RIGs input cells 7 2 2 2" xfId="2280"/>
    <cellStyle name="RIGs input cells 7 2 2 2 2" xfId="2281"/>
    <cellStyle name="RIGs input cells 7 2 2 2_Networks Project Reporting Template" xfId="2282"/>
    <cellStyle name="RIGs input cells 7 2 2 3" xfId="2283"/>
    <cellStyle name="RIGs input cells 7 2 2_Elec_DDT_template_NGv3 11Mar11 415 Proposals NG" xfId="2284"/>
    <cellStyle name="RIGs input cells 7 2 3" xfId="2285"/>
    <cellStyle name="RIGs input cells 7 2 3 2" xfId="2286"/>
    <cellStyle name="RIGs input cells 7 2 3_Networks Project Reporting Template" xfId="2287"/>
    <cellStyle name="RIGs input cells 7 2 4" xfId="2288"/>
    <cellStyle name="RIGs input cells 7 2 4 2" xfId="2289"/>
    <cellStyle name="RIGs input cells 7 2 5" xfId="2290"/>
    <cellStyle name="RIGs input cells 7 2_Elec_DDT_template_NGv3 11Mar11 415 Proposals NG" xfId="2291"/>
    <cellStyle name="RIGs input cells 7 3" xfId="2292"/>
    <cellStyle name="RIGs input cells 7 3 2" xfId="2293"/>
    <cellStyle name="RIGs input cells 7 3 2 2" xfId="2294"/>
    <cellStyle name="RIGs input cells 7 3 2_Networks Project Reporting Template" xfId="2295"/>
    <cellStyle name="RIGs input cells 7 3 3" xfId="2296"/>
    <cellStyle name="RIGs input cells 7 3_Networks Project Reporting Template" xfId="2297"/>
    <cellStyle name="RIGs input cells 7 4" xfId="2298"/>
    <cellStyle name="RIGs input cells 7 4 2" xfId="2299"/>
    <cellStyle name="RIGs input cells 7 4_Networks Project Reporting Template" xfId="2300"/>
    <cellStyle name="RIGs input cells 7 5" xfId="2301"/>
    <cellStyle name="RIGs input cells 7 5 2" xfId="2302"/>
    <cellStyle name="RIGs input cells 7 5_Networks Project Reporting Template" xfId="2303"/>
    <cellStyle name="RIGs input cells 7 6" xfId="2304"/>
    <cellStyle name="RIGs input cells 7_Networks Project Reporting Template" xfId="2305"/>
    <cellStyle name="RIGs input cells 8" xfId="2306"/>
    <cellStyle name="RIGs input cells 8 2" xfId="2307"/>
    <cellStyle name="RIGs input cells 8 2 2" xfId="2308"/>
    <cellStyle name="RIGs input cells 8 2 2 2" xfId="2309"/>
    <cellStyle name="RIGs input cells 8 2 2_Networks Project Reporting Template" xfId="2310"/>
    <cellStyle name="RIGs input cells 8 2 3" xfId="2311"/>
    <cellStyle name="RIGs input cells 8 2_Elec_DDT_template_NGv3 11Mar11 415 Proposals NG" xfId="2312"/>
    <cellStyle name="RIGs input cells 8 3" xfId="2313"/>
    <cellStyle name="RIGs input cells 8 3 2" xfId="2314"/>
    <cellStyle name="RIGs input cells 8 3_Networks Project Reporting Template" xfId="2315"/>
    <cellStyle name="RIGs input cells 8 4" xfId="2316"/>
    <cellStyle name="RIGs input cells 8 4 2" xfId="2317"/>
    <cellStyle name="RIGs input cells 8 5" xfId="2318"/>
    <cellStyle name="RIGs input cells 8_Elec_DDT_template_NGv3 11Mar11 415 Proposals NG" xfId="2319"/>
    <cellStyle name="RIGs input cells 9" xfId="2320"/>
    <cellStyle name="RIGs input cells 9 2" xfId="2321"/>
    <cellStyle name="RIGs input cells 9 2 2" xfId="2322"/>
    <cellStyle name="RIGs input cells 9 2_Networks Project Reporting Template" xfId="2323"/>
    <cellStyle name="RIGs input cells 9 3" xfId="2324"/>
    <cellStyle name="RIGs input cells 9_Networks Project Reporting Template" xfId="2325"/>
    <cellStyle name="RIGs input cells_1.3s Accounting C Costs Scots" xfId="2326"/>
    <cellStyle name="RIGs input totals" xfId="2327"/>
    <cellStyle name="RIGs input totals 10" xfId="2328"/>
    <cellStyle name="RIGs input totals 10 2" xfId="2329"/>
    <cellStyle name="RIGs input totals 10_Networks Project Reporting Template" xfId="2330"/>
    <cellStyle name="RIGs input totals 11" xfId="2331"/>
    <cellStyle name="RIGs input totals 11 2" xfId="2332"/>
    <cellStyle name="RIGs input totals 11_Networks Project Reporting Template" xfId="2333"/>
    <cellStyle name="RIGs input totals 12" xfId="2334"/>
    <cellStyle name="RIGs input totals 12 2" xfId="2335"/>
    <cellStyle name="RIGs input totals 12_Networks Project Reporting Template" xfId="2336"/>
    <cellStyle name="RIGs input totals 13" xfId="2337"/>
    <cellStyle name="RIGs input totals 2" xfId="2338"/>
    <cellStyle name="RIGs input totals 2 10" xfId="2339"/>
    <cellStyle name="RIGs input totals 2 10 2" xfId="2340"/>
    <cellStyle name="RIGs input totals 2 10_Networks Project Reporting Template" xfId="2341"/>
    <cellStyle name="RIGs input totals 2 11" xfId="2342"/>
    <cellStyle name="RIGs input totals 2 11 2" xfId="2343"/>
    <cellStyle name="RIGs input totals 2 11_Networks Project Reporting Template" xfId="2344"/>
    <cellStyle name="RIGs input totals 2 12" xfId="2345"/>
    <cellStyle name="RIGs input totals 2 2" xfId="2346"/>
    <cellStyle name="RIGs input totals 2 2 2" xfId="2347"/>
    <cellStyle name="RIGs input totals 2 2 2 2" xfId="2348"/>
    <cellStyle name="RIGs input totals 2 2 2 2 2" xfId="2349"/>
    <cellStyle name="RIGs input totals 2 2 2 2 2 2" xfId="2350"/>
    <cellStyle name="RIGs input totals 2 2 2 2 2_Networks Project Reporting Template" xfId="2351"/>
    <cellStyle name="RIGs input totals 2 2 2 2 3" xfId="2352"/>
    <cellStyle name="RIGs input totals 2 2 2 2_Networks Project Reporting Template" xfId="2353"/>
    <cellStyle name="RIGs input totals 2 2 2 3" xfId="2354"/>
    <cellStyle name="RIGs input totals 2 2 2 3 2" xfId="2355"/>
    <cellStyle name="RIGs input totals 2 2 2 3_Networks Project Reporting Template" xfId="2356"/>
    <cellStyle name="RIGs input totals 2 2 2 4" xfId="2357"/>
    <cellStyle name="RIGs input totals 2 2 2 4 2" xfId="2358"/>
    <cellStyle name="RIGs input totals 2 2 2 4_Networks Project Reporting Template" xfId="2359"/>
    <cellStyle name="RIGs input totals 2 2 2 5" xfId="2360"/>
    <cellStyle name="RIGs input totals 2 2 2_Networks Project Reporting Template" xfId="2361"/>
    <cellStyle name="RIGs input totals 2 2 3" xfId="2362"/>
    <cellStyle name="RIGs input totals 2 2 3 2" xfId="2363"/>
    <cellStyle name="RIGs input totals 2 2 3 2 2" xfId="2364"/>
    <cellStyle name="RIGs input totals 2 2 3 2_Networks Project Reporting Template" xfId="2365"/>
    <cellStyle name="RIGs input totals 2 2 3 3" xfId="2366"/>
    <cellStyle name="RIGs input totals 2 2 3_Networks Project Reporting Template" xfId="2367"/>
    <cellStyle name="RIGs input totals 2 2 4" xfId="2368"/>
    <cellStyle name="RIGs input totals 2 2 4 2" xfId="2369"/>
    <cellStyle name="RIGs input totals 2 2 4_Networks Project Reporting Template" xfId="2370"/>
    <cellStyle name="RIGs input totals 2 2 5" xfId="2371"/>
    <cellStyle name="RIGs input totals 2 2 5 2" xfId="2372"/>
    <cellStyle name="RIGs input totals 2 2 5_Networks Project Reporting Template" xfId="2373"/>
    <cellStyle name="RIGs input totals 2 2 6" xfId="2374"/>
    <cellStyle name="RIGs input totals 2 2_1.3s Accounting C Costs Scots" xfId="2375"/>
    <cellStyle name="RIGs input totals 2 3" xfId="2376"/>
    <cellStyle name="RIGs input totals 2 3 2" xfId="2377"/>
    <cellStyle name="RIGs input totals 2 3 2 2" xfId="2378"/>
    <cellStyle name="RIGs input totals 2 3 2 2 2" xfId="2379"/>
    <cellStyle name="RIGs input totals 2 3 2 2 2 2" xfId="2380"/>
    <cellStyle name="RIGs input totals 2 3 2 2 2_Networks Project Reporting Template" xfId="2381"/>
    <cellStyle name="RIGs input totals 2 3 2 2 3" xfId="2382"/>
    <cellStyle name="RIGs input totals 2 3 2 2_Networks Project Reporting Template" xfId="2383"/>
    <cellStyle name="RIGs input totals 2 3 2 3" xfId="2384"/>
    <cellStyle name="RIGs input totals 2 3 2 3 2" xfId="2385"/>
    <cellStyle name="RIGs input totals 2 3 2 3_Networks Project Reporting Template" xfId="2386"/>
    <cellStyle name="RIGs input totals 2 3 2 4" xfId="2387"/>
    <cellStyle name="RIGs input totals 2 3 2 4 2" xfId="2388"/>
    <cellStyle name="RIGs input totals 2 3 2 4_Networks Project Reporting Template" xfId="2389"/>
    <cellStyle name="RIGs input totals 2 3 2 5" xfId="2390"/>
    <cellStyle name="RIGs input totals 2 3 2_Networks Project Reporting Template" xfId="2391"/>
    <cellStyle name="RIGs input totals 2 3 3" xfId="2392"/>
    <cellStyle name="RIGs input totals 2 3 3 2" xfId="2393"/>
    <cellStyle name="RIGs input totals 2 3 3 2 2" xfId="2394"/>
    <cellStyle name="RIGs input totals 2 3 3 2_Networks Project Reporting Template" xfId="2395"/>
    <cellStyle name="RIGs input totals 2 3 3 3" xfId="2396"/>
    <cellStyle name="RIGs input totals 2 3 3_Networks Project Reporting Template" xfId="2397"/>
    <cellStyle name="RIGs input totals 2 3 4" xfId="2398"/>
    <cellStyle name="RIGs input totals 2 3 4 2" xfId="2399"/>
    <cellStyle name="RIGs input totals 2 3 4_Networks Project Reporting Template" xfId="2400"/>
    <cellStyle name="RIGs input totals 2 3 5" xfId="2401"/>
    <cellStyle name="RIGs input totals 2 3 5 2" xfId="2402"/>
    <cellStyle name="RIGs input totals 2 3 5_Networks Project Reporting Template" xfId="2403"/>
    <cellStyle name="RIGs input totals 2 3 6" xfId="2404"/>
    <cellStyle name="RIGs input totals 2 3_1.3s Accounting C Costs Scots" xfId="2405"/>
    <cellStyle name="RIGs input totals 2 4" xfId="2406"/>
    <cellStyle name="RIGs input totals 2 4 2" xfId="2407"/>
    <cellStyle name="RIGs input totals 2 4 2 2" xfId="2408"/>
    <cellStyle name="RIGs input totals 2 4 2 2 2" xfId="2409"/>
    <cellStyle name="RIGs input totals 2 4 2 2 2 2" xfId="2410"/>
    <cellStyle name="RIGs input totals 2 4 2 2 2_Networks Project Reporting Template" xfId="2411"/>
    <cellStyle name="RIGs input totals 2 4 2 2 3" xfId="2412"/>
    <cellStyle name="RIGs input totals 2 4 2 2_Elec_DDT_template_NGv3 11Mar11 415 Proposals NG" xfId="2413"/>
    <cellStyle name="RIGs input totals 2 4 2 3" xfId="2414"/>
    <cellStyle name="RIGs input totals 2 4 2 3 2" xfId="2415"/>
    <cellStyle name="RIGs input totals 2 4 2 3_Networks Project Reporting Template" xfId="2416"/>
    <cellStyle name="RIGs input totals 2 4 2 4" xfId="2417"/>
    <cellStyle name="RIGs input totals 2 4 2 4 2" xfId="2418"/>
    <cellStyle name="RIGs input totals 2 4 2 5" xfId="2419"/>
    <cellStyle name="RIGs input totals 2 4 2_Elec_DDT_template_NGv3 11Mar11 415 Proposals NG" xfId="2420"/>
    <cellStyle name="RIGs input totals 2 4 3" xfId="2421"/>
    <cellStyle name="RIGs input totals 2 4 3 2" xfId="2422"/>
    <cellStyle name="RIGs input totals 2 4 3 2 2" xfId="2423"/>
    <cellStyle name="RIGs input totals 2 4 3 2 2 2" xfId="2424"/>
    <cellStyle name="RIGs input totals 2 4 3 2 2_Networks Project Reporting Template" xfId="2425"/>
    <cellStyle name="RIGs input totals 2 4 3 2 3" xfId="2426"/>
    <cellStyle name="RIGs input totals 2 4 3 2_Elec_DDT_template_NGv3 11Mar11 415 Proposals NG" xfId="2427"/>
    <cellStyle name="RIGs input totals 2 4 3 3" xfId="2428"/>
    <cellStyle name="RIGs input totals 2 4 3 3 2" xfId="2429"/>
    <cellStyle name="RIGs input totals 2 4 3 3_Networks Project Reporting Template" xfId="2430"/>
    <cellStyle name="RIGs input totals 2 4 3 4" xfId="2431"/>
    <cellStyle name="RIGs input totals 2 4 3 4 2" xfId="2432"/>
    <cellStyle name="RIGs input totals 2 4 3 5" xfId="2433"/>
    <cellStyle name="RIGs input totals 2 4 3_Elec_DDT_template_NGv3 11Mar11 415 Proposals NG" xfId="2434"/>
    <cellStyle name="RIGs input totals 2 4 4" xfId="2435"/>
    <cellStyle name="RIGs input totals 2 4 4 2" xfId="2436"/>
    <cellStyle name="RIGs input totals 2 4 4 2 2" xfId="2437"/>
    <cellStyle name="RIGs input totals 2 4 4 2_Networks Project Reporting Template" xfId="2438"/>
    <cellStyle name="RIGs input totals 2 4 4 3" xfId="2439"/>
    <cellStyle name="RIGs input totals 2 4 4_Networks Project Reporting Template" xfId="2440"/>
    <cellStyle name="RIGs input totals 2 4 5" xfId="2441"/>
    <cellStyle name="RIGs input totals 2 4 5 2" xfId="2442"/>
    <cellStyle name="RIGs input totals 2 4 5_Networks Project Reporting Template" xfId="2443"/>
    <cellStyle name="RIGs input totals 2 4 6" xfId="2444"/>
    <cellStyle name="RIGs input totals 2 4 6 2" xfId="2445"/>
    <cellStyle name="RIGs input totals 2 4 6_Networks Project Reporting Template" xfId="2446"/>
    <cellStyle name="RIGs input totals 2 4 7" xfId="2447"/>
    <cellStyle name="RIGs input totals 2 4_Networks Project Reporting Template" xfId="2448"/>
    <cellStyle name="RIGs input totals 2 5" xfId="2449"/>
    <cellStyle name="RIGs input totals 2 5 2" xfId="2450"/>
    <cellStyle name="RIGs input totals 2 5 2 2" xfId="2451"/>
    <cellStyle name="RIGs input totals 2 5 2 2 2" xfId="2452"/>
    <cellStyle name="RIGs input totals 2 5 2 2 2 2" xfId="2453"/>
    <cellStyle name="RIGs input totals 2 5 2 2 2_Networks Project Reporting Template" xfId="2454"/>
    <cellStyle name="RIGs input totals 2 5 2 2 3" xfId="2455"/>
    <cellStyle name="RIGs input totals 2 5 2 2_Elec_DDT_template_NGv3 11Mar11 415 Proposals NG" xfId="2456"/>
    <cellStyle name="RIGs input totals 2 5 2 3" xfId="2457"/>
    <cellStyle name="RIGs input totals 2 5 2 3 2" xfId="2458"/>
    <cellStyle name="RIGs input totals 2 5 2 3_Networks Project Reporting Template" xfId="2459"/>
    <cellStyle name="RIGs input totals 2 5 2 4" xfId="2460"/>
    <cellStyle name="RIGs input totals 2 5 2 4 2" xfId="2461"/>
    <cellStyle name="RIGs input totals 2 5 2 5" xfId="2462"/>
    <cellStyle name="RIGs input totals 2 5 2_Elec_DDT_template_NGv3 11Mar11 415 Proposals NG" xfId="2463"/>
    <cellStyle name="RIGs input totals 2 5 3" xfId="2464"/>
    <cellStyle name="RIGs input totals 2 5 3 2" xfId="2465"/>
    <cellStyle name="RIGs input totals 2 5 3 2 2" xfId="2466"/>
    <cellStyle name="RIGs input totals 2 5 3 2_Networks Project Reporting Template" xfId="2467"/>
    <cellStyle name="RIGs input totals 2 5 3 3" xfId="2468"/>
    <cellStyle name="RIGs input totals 2 5 3_Networks Project Reporting Template" xfId="2469"/>
    <cellStyle name="RIGs input totals 2 5 4" xfId="2470"/>
    <cellStyle name="RIGs input totals 2 5 4 2" xfId="2471"/>
    <cellStyle name="RIGs input totals 2 5 4_Networks Project Reporting Template" xfId="2472"/>
    <cellStyle name="RIGs input totals 2 5 5" xfId="2473"/>
    <cellStyle name="RIGs input totals 2 5 5 2" xfId="2474"/>
    <cellStyle name="RIGs input totals 2 5 5_Networks Project Reporting Template" xfId="2475"/>
    <cellStyle name="RIGs input totals 2 5 6" xfId="2476"/>
    <cellStyle name="RIGs input totals 2 5_Networks Project Reporting Template" xfId="2477"/>
    <cellStyle name="RIGs input totals 2 6" xfId="2478"/>
    <cellStyle name="RIGs input totals 2 6 2" xfId="2479"/>
    <cellStyle name="RIGs input totals 2 6 2 2" xfId="2480"/>
    <cellStyle name="RIGs input totals 2 6 2_Networks Project Reporting Template" xfId="2481"/>
    <cellStyle name="RIGs input totals 2 6 3" xfId="2482"/>
    <cellStyle name="RIGs input totals 2 6_Networks Project Reporting Template" xfId="2483"/>
    <cellStyle name="RIGs input totals 2 7" xfId="2484"/>
    <cellStyle name="RIGs input totals 2 7 2" xfId="2485"/>
    <cellStyle name="RIGs input totals 2 7_Networks Project Reporting Template" xfId="2486"/>
    <cellStyle name="RIGs input totals 2 8" xfId="2487"/>
    <cellStyle name="RIGs input totals 2 8 2" xfId="2488"/>
    <cellStyle name="RIGs input totals 2 8_Networks Project Reporting Template" xfId="2489"/>
    <cellStyle name="RIGs input totals 2 9" xfId="2490"/>
    <cellStyle name="RIGs input totals 2 9 2" xfId="2491"/>
    <cellStyle name="RIGs input totals 2 9_Networks Project Reporting Template" xfId="2492"/>
    <cellStyle name="RIGs input totals 2_1.3s Accounting C Costs Scots" xfId="2493"/>
    <cellStyle name="RIGs input totals 3" xfId="2494"/>
    <cellStyle name="RIGs input totals 3 2" xfId="2495"/>
    <cellStyle name="RIGs input totals 3 2 2" xfId="2496"/>
    <cellStyle name="RIGs input totals 3 2 2 2" xfId="2497"/>
    <cellStyle name="RIGs input totals 3 2 2 2 2" xfId="2498"/>
    <cellStyle name="RIGs input totals 3 2 2 2_Networks Project Reporting Template" xfId="2499"/>
    <cellStyle name="RIGs input totals 3 2 2 3" xfId="2500"/>
    <cellStyle name="RIGs input totals 3 2 2_Networks Project Reporting Template" xfId="2501"/>
    <cellStyle name="RIGs input totals 3 2 3" xfId="2502"/>
    <cellStyle name="RIGs input totals 3 2 3 2" xfId="2503"/>
    <cellStyle name="RIGs input totals 3 2 3_Networks Project Reporting Template" xfId="2504"/>
    <cellStyle name="RIGs input totals 3 2 4" xfId="2505"/>
    <cellStyle name="RIGs input totals 3 2 4 2" xfId="2506"/>
    <cellStyle name="RIGs input totals 3 2 4_Networks Project Reporting Template" xfId="2507"/>
    <cellStyle name="RIGs input totals 3 2 5" xfId="2508"/>
    <cellStyle name="RIGs input totals 3 2_Networks Project Reporting Template" xfId="2509"/>
    <cellStyle name="RIGs input totals 3 3" xfId="2510"/>
    <cellStyle name="RIGs input totals 3 3 2" xfId="2511"/>
    <cellStyle name="RIGs input totals 3 3 2 2" xfId="2512"/>
    <cellStyle name="RIGs input totals 3 3 2_Networks Project Reporting Template" xfId="2513"/>
    <cellStyle name="RIGs input totals 3 3 3" xfId="2514"/>
    <cellStyle name="RIGs input totals 3 3_Networks Project Reporting Template" xfId="2515"/>
    <cellStyle name="RIGs input totals 3 4" xfId="2516"/>
    <cellStyle name="RIGs input totals 3 4 2" xfId="2517"/>
    <cellStyle name="RIGs input totals 3 4_Networks Project Reporting Template" xfId="2518"/>
    <cellStyle name="RIGs input totals 3 5" xfId="2519"/>
    <cellStyle name="RIGs input totals 3 5 2" xfId="2520"/>
    <cellStyle name="RIGs input totals 3 5_Networks Project Reporting Template" xfId="2521"/>
    <cellStyle name="RIGs input totals 3 6" xfId="2522"/>
    <cellStyle name="RIGs input totals 3_1.3s Accounting C Costs Scots" xfId="2523"/>
    <cellStyle name="RIGs input totals 4" xfId="2524"/>
    <cellStyle name="RIGs input totals 4 2" xfId="2525"/>
    <cellStyle name="RIGs input totals 4 2 2" xfId="2526"/>
    <cellStyle name="RIGs input totals 4 2 2 2" xfId="2527"/>
    <cellStyle name="RIGs input totals 4 2 2 2 2" xfId="2528"/>
    <cellStyle name="RIGs input totals 4 2 2 2_Networks Project Reporting Template" xfId="2529"/>
    <cellStyle name="RIGs input totals 4 2 2 3" xfId="2530"/>
    <cellStyle name="RIGs input totals 4 2 2_Networks Project Reporting Template" xfId="2531"/>
    <cellStyle name="RIGs input totals 4 2 3" xfId="2532"/>
    <cellStyle name="RIGs input totals 4 2 3 2" xfId="2533"/>
    <cellStyle name="RIGs input totals 4 2 3_Networks Project Reporting Template" xfId="2534"/>
    <cellStyle name="RIGs input totals 4 2 4" xfId="2535"/>
    <cellStyle name="RIGs input totals 4 2 4 2" xfId="2536"/>
    <cellStyle name="RIGs input totals 4 2 4_Networks Project Reporting Template" xfId="2537"/>
    <cellStyle name="RIGs input totals 4 2 5" xfId="2538"/>
    <cellStyle name="RIGs input totals 4 2_Networks Project Reporting Template" xfId="2539"/>
    <cellStyle name="RIGs input totals 4 3" xfId="2540"/>
    <cellStyle name="RIGs input totals 4 3 2" xfId="2541"/>
    <cellStyle name="RIGs input totals 4 3 2 2" xfId="2542"/>
    <cellStyle name="RIGs input totals 4 3 2_Networks Project Reporting Template" xfId="2543"/>
    <cellStyle name="RIGs input totals 4 3 3" xfId="2544"/>
    <cellStyle name="RIGs input totals 4 3_Networks Project Reporting Template" xfId="2545"/>
    <cellStyle name="RIGs input totals 4 4" xfId="2546"/>
    <cellStyle name="RIGs input totals 4 4 2" xfId="2547"/>
    <cellStyle name="RIGs input totals 4 4_Networks Project Reporting Template" xfId="2548"/>
    <cellStyle name="RIGs input totals 4 5" xfId="2549"/>
    <cellStyle name="RIGs input totals 4 5 2" xfId="2550"/>
    <cellStyle name="RIGs input totals 4 5_Networks Project Reporting Template" xfId="2551"/>
    <cellStyle name="RIGs input totals 4 6" xfId="2552"/>
    <cellStyle name="RIGs input totals 4_1.3s Accounting C Costs Scots" xfId="2553"/>
    <cellStyle name="RIGs input totals 5" xfId="2554"/>
    <cellStyle name="RIGs input totals 5 2" xfId="2555"/>
    <cellStyle name="RIGs input totals 5 2 2" xfId="2556"/>
    <cellStyle name="RIGs input totals 5 2 2 2" xfId="2557"/>
    <cellStyle name="RIGs input totals 5 2 2 2 2" xfId="2558"/>
    <cellStyle name="RIGs input totals 5 2 2 2 2 2" xfId="2559"/>
    <cellStyle name="RIGs input totals 5 2 2 2 2_Networks Project Reporting Template" xfId="2560"/>
    <cellStyle name="RIGs input totals 5 2 2 2 3" xfId="2561"/>
    <cellStyle name="RIGs input totals 5 2 2 2_Elec_DDT_template_NGv3 11Mar11 415 Proposals NG" xfId="2562"/>
    <cellStyle name="RIGs input totals 5 2 2 3" xfId="2563"/>
    <cellStyle name="RIGs input totals 5 2 2 3 2" xfId="2564"/>
    <cellStyle name="RIGs input totals 5 2 2 3_Networks Project Reporting Template" xfId="2565"/>
    <cellStyle name="RIGs input totals 5 2 2 4" xfId="2566"/>
    <cellStyle name="RIGs input totals 5 2 2 4 2" xfId="2567"/>
    <cellStyle name="RIGs input totals 5 2 2 5" xfId="2568"/>
    <cellStyle name="RIGs input totals 5 2 2_Elec_DDT_template_NGv3 11Mar11 415 Proposals NG" xfId="2569"/>
    <cellStyle name="RIGs input totals 5 2 3" xfId="2570"/>
    <cellStyle name="RIGs input totals 5 2 3 2" xfId="2571"/>
    <cellStyle name="RIGs input totals 5 2 3 2 2" xfId="2572"/>
    <cellStyle name="RIGs input totals 5 2 3 2_Networks Project Reporting Template" xfId="2573"/>
    <cellStyle name="RIGs input totals 5 2 3 3" xfId="2574"/>
    <cellStyle name="RIGs input totals 5 2 3_Networks Project Reporting Template" xfId="2575"/>
    <cellStyle name="RIGs input totals 5 2 4" xfId="2576"/>
    <cellStyle name="RIGs input totals 5 2 4 2" xfId="2577"/>
    <cellStyle name="RIGs input totals 5 2 4_Networks Project Reporting Template" xfId="2578"/>
    <cellStyle name="RIGs input totals 5 2 5" xfId="2579"/>
    <cellStyle name="RIGs input totals 5 2 5 2" xfId="2580"/>
    <cellStyle name="RIGs input totals 5 2 5_Networks Project Reporting Template" xfId="2581"/>
    <cellStyle name="RIGs input totals 5 2 6" xfId="2582"/>
    <cellStyle name="RIGs input totals 5 2_Networks Project Reporting Template" xfId="2583"/>
    <cellStyle name="RIGs input totals 5 3" xfId="2584"/>
    <cellStyle name="RIGs input totals 5 3 2" xfId="2585"/>
    <cellStyle name="RIGs input totals 5 3 2 2" xfId="2586"/>
    <cellStyle name="RIGs input totals 5 3 2_Networks Project Reporting Template" xfId="2587"/>
    <cellStyle name="RIGs input totals 5 3 3" xfId="2588"/>
    <cellStyle name="RIGs input totals 5 3_Networks Project Reporting Template" xfId="2589"/>
    <cellStyle name="RIGs input totals 5 4" xfId="2590"/>
    <cellStyle name="RIGs input totals 5 4 2" xfId="2591"/>
    <cellStyle name="RIGs input totals 5 4_Networks Project Reporting Template" xfId="2592"/>
    <cellStyle name="RIGs input totals 5 5" xfId="2593"/>
    <cellStyle name="RIGs input totals 5 5 2" xfId="2594"/>
    <cellStyle name="RIGs input totals 5 5_Networks Project Reporting Template" xfId="2595"/>
    <cellStyle name="RIGs input totals 5 6" xfId="2596"/>
    <cellStyle name="RIGs input totals 5_1.3s Accounting C Costs Scots" xfId="2597"/>
    <cellStyle name="RIGs input totals 6" xfId="2598"/>
    <cellStyle name="RIGs input totals 6 2" xfId="2599"/>
    <cellStyle name="RIGs input totals 6 2 2" xfId="2600"/>
    <cellStyle name="RIGs input totals 6 2 2 2" xfId="2601"/>
    <cellStyle name="RIGs input totals 6 2 2_Networks Project Reporting Template" xfId="2602"/>
    <cellStyle name="RIGs input totals 6 2 3" xfId="2603"/>
    <cellStyle name="RIGs input totals 6 2_Networks Project Reporting Template" xfId="2604"/>
    <cellStyle name="RIGs input totals 6 3" xfId="2605"/>
    <cellStyle name="RIGs input totals 6 3 2" xfId="2606"/>
    <cellStyle name="RIGs input totals 6 3_Networks Project Reporting Template" xfId="2607"/>
    <cellStyle name="RIGs input totals 6 4" xfId="2608"/>
    <cellStyle name="RIGs input totals 6 4 2" xfId="2609"/>
    <cellStyle name="RIGs input totals 6 4_Networks Project Reporting Template" xfId="2610"/>
    <cellStyle name="RIGs input totals 6 5" xfId="2611"/>
    <cellStyle name="RIGs input totals 6_Networks Project Reporting Template" xfId="2612"/>
    <cellStyle name="RIGs input totals 7" xfId="2613"/>
    <cellStyle name="RIGs input totals 7 2" xfId="2614"/>
    <cellStyle name="RIGs input totals 7 2 2" xfId="2615"/>
    <cellStyle name="RIGs input totals 7 2_Networks Project Reporting Template" xfId="2616"/>
    <cellStyle name="RIGs input totals 7 3" xfId="2617"/>
    <cellStyle name="RIGs input totals 7 3 2" xfId="2618"/>
    <cellStyle name="RIGs input totals 7 3_Networks Project Reporting Template" xfId="2619"/>
    <cellStyle name="RIGs input totals 7 4" xfId="2620"/>
    <cellStyle name="RIGs input totals 7 4 2" xfId="2621"/>
    <cellStyle name="RIGs input totals 7 4_Networks Project Reporting Template" xfId="2622"/>
    <cellStyle name="RIGs input totals 7 5" xfId="2623"/>
    <cellStyle name="RIGs input totals 7_Networks Project Reporting Template" xfId="2624"/>
    <cellStyle name="RIGs input totals 8" xfId="2625"/>
    <cellStyle name="RIGs input totals 8 2" xfId="2626"/>
    <cellStyle name="RIGs input totals 8_Networks Project Reporting Template" xfId="2627"/>
    <cellStyle name="RIGs input totals 9" xfId="2628"/>
    <cellStyle name="RIGs input totals 9 2" xfId="2629"/>
    <cellStyle name="RIGs input totals 9_Networks Project Reporting Template" xfId="2630"/>
    <cellStyle name="RIGs input totals_1.3s Accounting C Costs Scots" xfId="2631"/>
    <cellStyle name="RIGs linked cells" xfId="2632"/>
    <cellStyle name="RIGs linked cells 10" xfId="2633"/>
    <cellStyle name="RIGs linked cells 10 2" xfId="2634"/>
    <cellStyle name="RIGs linked cells 10_Networks Project Reporting Template" xfId="2635"/>
    <cellStyle name="RIGs linked cells 11" xfId="2636"/>
    <cellStyle name="RIGs linked cells 11 2" xfId="2637"/>
    <cellStyle name="RIGs linked cells 11_Networks Project Reporting Template" xfId="2638"/>
    <cellStyle name="RIGs linked cells 12" xfId="2639"/>
    <cellStyle name="RIGs linked cells 2" xfId="2640"/>
    <cellStyle name="RIGs linked cells 2 2" xfId="2641"/>
    <cellStyle name="RIGs linked cells 2 2 2" xfId="2642"/>
    <cellStyle name="RIGs linked cells 2 2 2 2" xfId="2643"/>
    <cellStyle name="RIGs linked cells 2 2 2 2 2" xfId="2644"/>
    <cellStyle name="RIGs linked cells 2 2 2 2_Networks Project Reporting Template" xfId="2645"/>
    <cellStyle name="RIGs linked cells 2 2 2 3" xfId="2646"/>
    <cellStyle name="RIGs linked cells 2 2 2_Networks Project Reporting Template" xfId="2647"/>
    <cellStyle name="RIGs linked cells 2 2 3" xfId="2648"/>
    <cellStyle name="RIGs linked cells 2 2 3 2" xfId="2649"/>
    <cellStyle name="RIGs linked cells 2 2 3_Networks Project Reporting Template" xfId="2650"/>
    <cellStyle name="RIGs linked cells 2 2 4" xfId="2651"/>
    <cellStyle name="RIGs linked cells 2 2 4 2" xfId="2652"/>
    <cellStyle name="RIGs linked cells 2 2 4_Networks Project Reporting Template" xfId="2653"/>
    <cellStyle name="RIGs linked cells 2 2 5" xfId="2654"/>
    <cellStyle name="RIGs linked cells 2 2_Networks Project Reporting Template" xfId="2655"/>
    <cellStyle name="RIGs linked cells 2 3" xfId="2656"/>
    <cellStyle name="RIGs linked cells 2 3 2" xfId="2657"/>
    <cellStyle name="RIGs linked cells 2 3 2 2" xfId="2658"/>
    <cellStyle name="RIGs linked cells 2 3 2_Networks Project Reporting Template" xfId="2659"/>
    <cellStyle name="RIGs linked cells 2 3 3" xfId="2660"/>
    <cellStyle name="RIGs linked cells 2 3_Networks Project Reporting Template" xfId="2661"/>
    <cellStyle name="RIGs linked cells 2 4" xfId="2662"/>
    <cellStyle name="RIGs linked cells 2 4 2" xfId="2663"/>
    <cellStyle name="RIGs linked cells 2 4_Networks Project Reporting Template" xfId="2664"/>
    <cellStyle name="RIGs linked cells 2 5" xfId="2665"/>
    <cellStyle name="RIGs linked cells 2 5 2" xfId="2666"/>
    <cellStyle name="RIGs linked cells 2 5_Networks Project Reporting Template" xfId="2667"/>
    <cellStyle name="RIGs linked cells 2 6" xfId="2668"/>
    <cellStyle name="RIGs linked cells 2_1.3s Accounting C Costs Scots" xfId="2669"/>
    <cellStyle name="RIGs linked cells 3" xfId="2670"/>
    <cellStyle name="RIGs linked cells 3 2" xfId="2671"/>
    <cellStyle name="RIGs linked cells 3 2 2" xfId="2672"/>
    <cellStyle name="RIGs linked cells 3 2 2 2" xfId="2673"/>
    <cellStyle name="RIGs linked cells 3 2 2 2 2" xfId="2674"/>
    <cellStyle name="RIGs linked cells 3 2 2 2 2 2" xfId="2675"/>
    <cellStyle name="RIGs linked cells 3 2 2 2 2_Networks Project Reporting Template" xfId="2676"/>
    <cellStyle name="RIGs linked cells 3 2 2 2 3" xfId="2677"/>
    <cellStyle name="RIGs linked cells 3 2 2 2_Elec_DDT_template_NGv3 11Mar11 415 Proposals NG" xfId="2678"/>
    <cellStyle name="RIGs linked cells 3 2 2 3" xfId="2679"/>
    <cellStyle name="RIGs linked cells 3 2 2 3 2" xfId="2680"/>
    <cellStyle name="RIGs linked cells 3 2 2 3_Networks Project Reporting Template" xfId="2681"/>
    <cellStyle name="RIGs linked cells 3 2 2 4" xfId="2682"/>
    <cellStyle name="RIGs linked cells 3 2 2 4 2" xfId="2683"/>
    <cellStyle name="RIGs linked cells 3 2 2 5" xfId="2684"/>
    <cellStyle name="RIGs linked cells 3 2 2_Elec_DDT_template_NGv3 11Mar11 415 Proposals NG" xfId="2685"/>
    <cellStyle name="RIGs linked cells 3 2 3" xfId="2686"/>
    <cellStyle name="RIGs linked cells 3 2 3 2" xfId="2687"/>
    <cellStyle name="RIGs linked cells 3 2 3 2 2" xfId="2688"/>
    <cellStyle name="RIGs linked cells 3 2 3 2_Networks Project Reporting Template" xfId="2689"/>
    <cellStyle name="RIGs linked cells 3 2 3 3" xfId="2690"/>
    <cellStyle name="RIGs linked cells 3 2 3_Networks Project Reporting Template" xfId="2691"/>
    <cellStyle name="RIGs linked cells 3 2 4" xfId="2692"/>
    <cellStyle name="RIGs linked cells 3 2 4 2" xfId="2693"/>
    <cellStyle name="RIGs linked cells 3 2 4_Networks Project Reporting Template" xfId="2694"/>
    <cellStyle name="RIGs linked cells 3 2 5" xfId="2695"/>
    <cellStyle name="RIGs linked cells 3 2 5 2" xfId="2696"/>
    <cellStyle name="RIGs linked cells 3 2 5_Networks Project Reporting Template" xfId="2697"/>
    <cellStyle name="RIGs linked cells 3 2 6" xfId="2698"/>
    <cellStyle name="RIGs linked cells 3 2_Networks Project Reporting Template" xfId="2699"/>
    <cellStyle name="RIGs linked cells 3 3" xfId="2700"/>
    <cellStyle name="RIGs linked cells 3 3 2" xfId="2701"/>
    <cellStyle name="RIGs linked cells 3 3 2 2" xfId="2702"/>
    <cellStyle name="RIGs linked cells 3 3 2 2 2" xfId="2703"/>
    <cellStyle name="RIGs linked cells 3 3 2 2 2 2" xfId="2704"/>
    <cellStyle name="RIGs linked cells 3 3 2 2 2_Networks Project Reporting Template" xfId="2705"/>
    <cellStyle name="RIGs linked cells 3 3 2 2 3" xfId="2706"/>
    <cellStyle name="RIGs linked cells 3 3 2 2_Elec_DDT_template_NGv3 11Mar11 415 Proposals NG" xfId="2707"/>
    <cellStyle name="RIGs linked cells 3 3 2 3" xfId="2708"/>
    <cellStyle name="RIGs linked cells 3 3 2 3 2" xfId="2709"/>
    <cellStyle name="RIGs linked cells 3 3 2 3_Networks Project Reporting Template" xfId="2710"/>
    <cellStyle name="RIGs linked cells 3 3 2 4" xfId="2711"/>
    <cellStyle name="RIGs linked cells 3 3 2 4 2" xfId="2712"/>
    <cellStyle name="RIGs linked cells 3 3 2 5" xfId="2713"/>
    <cellStyle name="RIGs linked cells 3 3 2_Elec_DDT_template_NGv3 11Mar11 415 Proposals NG" xfId="2714"/>
    <cellStyle name="RIGs linked cells 3 3 3" xfId="2715"/>
    <cellStyle name="RIGs linked cells 3 3 3 2" xfId="2716"/>
    <cellStyle name="RIGs linked cells 3 3 3 2 2" xfId="2717"/>
    <cellStyle name="RIGs linked cells 3 3 3 2_Networks Project Reporting Template" xfId="2718"/>
    <cellStyle name="RIGs linked cells 3 3 3 3" xfId="2719"/>
    <cellStyle name="RIGs linked cells 3 3 3_Networks Project Reporting Template" xfId="2720"/>
    <cellStyle name="RIGs linked cells 3 3 4" xfId="2721"/>
    <cellStyle name="RIGs linked cells 3 3 4 2" xfId="2722"/>
    <cellStyle name="RIGs linked cells 3 3 4_Networks Project Reporting Template" xfId="2723"/>
    <cellStyle name="RIGs linked cells 3 3 5" xfId="2724"/>
    <cellStyle name="RIGs linked cells 3 3 5 2" xfId="2725"/>
    <cellStyle name="RIGs linked cells 3 3 5_Networks Project Reporting Template" xfId="2726"/>
    <cellStyle name="RIGs linked cells 3 3 6" xfId="2727"/>
    <cellStyle name="RIGs linked cells 3 3_Networks Project Reporting Template" xfId="2728"/>
    <cellStyle name="RIGs linked cells 3 4" xfId="2729"/>
    <cellStyle name="RIGs linked cells 3 4 2" xfId="2730"/>
    <cellStyle name="RIGs linked cells 3 4 2 2" xfId="2731"/>
    <cellStyle name="RIGs linked cells 3 4 2_Networks Project Reporting Template" xfId="2732"/>
    <cellStyle name="RIGs linked cells 3 4 3" xfId="2733"/>
    <cellStyle name="RIGs linked cells 3 4_Networks Project Reporting Template" xfId="2734"/>
    <cellStyle name="RIGs linked cells 3 5" xfId="2735"/>
    <cellStyle name="RIGs linked cells 3 5 2" xfId="2736"/>
    <cellStyle name="RIGs linked cells 3 5_Networks Project Reporting Template" xfId="2737"/>
    <cellStyle name="RIGs linked cells 3 6" xfId="2738"/>
    <cellStyle name="RIGs linked cells 3 6 2" xfId="2739"/>
    <cellStyle name="RIGs linked cells 3 6_Networks Project Reporting Template" xfId="2740"/>
    <cellStyle name="RIGs linked cells 3 7" xfId="2741"/>
    <cellStyle name="RIGs linked cells 3_1.3s Accounting C Costs Scots" xfId="2742"/>
    <cellStyle name="RIGs linked cells 4" xfId="2743"/>
    <cellStyle name="RIGs linked cells 4 2" xfId="2744"/>
    <cellStyle name="RIGs linked cells 4 2 2" xfId="2745"/>
    <cellStyle name="RIGs linked cells 4 2 2 2" xfId="2746"/>
    <cellStyle name="RIGs linked cells 4 2 2 2 2" xfId="2747"/>
    <cellStyle name="RIGs linked cells 4 2 2 2 2 2" xfId="2748"/>
    <cellStyle name="RIGs linked cells 4 2 2 2 2_Networks Project Reporting Template" xfId="2749"/>
    <cellStyle name="RIGs linked cells 4 2 2 2 3" xfId="2750"/>
    <cellStyle name="RIGs linked cells 4 2 2 2_Elec_DDT_template_NGv3 11Mar11 415 Proposals NG" xfId="2751"/>
    <cellStyle name="RIGs linked cells 4 2 2 3" xfId="2752"/>
    <cellStyle name="RIGs linked cells 4 2 2 3 2" xfId="2753"/>
    <cellStyle name="RIGs linked cells 4 2 2 3_Networks Project Reporting Template" xfId="2754"/>
    <cellStyle name="RIGs linked cells 4 2 2 4" xfId="2755"/>
    <cellStyle name="RIGs linked cells 4 2 2 4 2" xfId="2756"/>
    <cellStyle name="RIGs linked cells 4 2 2 5" xfId="2757"/>
    <cellStyle name="RIGs linked cells 4 2 2_Elec_DDT_template_NGv3 11Mar11 415 Proposals NG" xfId="2758"/>
    <cellStyle name="RIGs linked cells 4 2 3" xfId="2759"/>
    <cellStyle name="RIGs linked cells 4 2 3 2" xfId="2760"/>
    <cellStyle name="RIGs linked cells 4 2 3 2 2" xfId="2761"/>
    <cellStyle name="RIGs linked cells 4 2 3 2_Networks Project Reporting Template" xfId="2762"/>
    <cellStyle name="RIGs linked cells 4 2 3 3" xfId="2763"/>
    <cellStyle name="RIGs linked cells 4 2 3_Networks Project Reporting Template" xfId="2764"/>
    <cellStyle name="RIGs linked cells 4 2 4" xfId="2765"/>
    <cellStyle name="RIGs linked cells 4 2 4 2" xfId="2766"/>
    <cellStyle name="RIGs linked cells 4 2 4_Networks Project Reporting Template" xfId="2767"/>
    <cellStyle name="RIGs linked cells 4 2 5" xfId="2768"/>
    <cellStyle name="RIGs linked cells 4 2 5 2" xfId="2769"/>
    <cellStyle name="RIGs linked cells 4 2 5_Networks Project Reporting Template" xfId="2770"/>
    <cellStyle name="RIGs linked cells 4 2 6" xfId="2771"/>
    <cellStyle name="RIGs linked cells 4 2_Networks Project Reporting Template" xfId="2772"/>
    <cellStyle name="RIGs linked cells 4 3" xfId="2773"/>
    <cellStyle name="RIGs linked cells 4 3 2" xfId="2774"/>
    <cellStyle name="RIGs linked cells 4 3 2 2" xfId="2775"/>
    <cellStyle name="RIGs linked cells 4 3 2_Networks Project Reporting Template" xfId="2776"/>
    <cellStyle name="RIGs linked cells 4 3 3" xfId="2777"/>
    <cellStyle name="RIGs linked cells 4 3_Networks Project Reporting Template" xfId="2778"/>
    <cellStyle name="RIGs linked cells 4 4" xfId="2779"/>
    <cellStyle name="RIGs linked cells 4 4 2" xfId="2780"/>
    <cellStyle name="RIGs linked cells 4 4_Networks Project Reporting Template" xfId="2781"/>
    <cellStyle name="RIGs linked cells 4 5" xfId="2782"/>
    <cellStyle name="RIGs linked cells 4 5 2" xfId="2783"/>
    <cellStyle name="RIGs linked cells 4 5_Networks Project Reporting Template" xfId="2784"/>
    <cellStyle name="RIGs linked cells 4 6" xfId="2785"/>
    <cellStyle name="RIGs linked cells 4_1.3s Accounting C Costs Scots" xfId="2786"/>
    <cellStyle name="RIGs linked cells 5" xfId="2787"/>
    <cellStyle name="RIGs linked cells 5 2" xfId="2788"/>
    <cellStyle name="RIGs linked cells 5 2 2" xfId="2789"/>
    <cellStyle name="RIGs linked cells 5 2 2 2" xfId="2790"/>
    <cellStyle name="RIGs linked cells 5 2 2_Networks Project Reporting Template" xfId="2791"/>
    <cellStyle name="RIGs linked cells 5 2 3" xfId="2792"/>
    <cellStyle name="RIGs linked cells 5 2_Networks Project Reporting Template" xfId="2793"/>
    <cellStyle name="RIGs linked cells 5 3" xfId="2794"/>
    <cellStyle name="RIGs linked cells 5 3 2" xfId="2795"/>
    <cellStyle name="RIGs linked cells 5 3_Networks Project Reporting Template" xfId="2796"/>
    <cellStyle name="RIGs linked cells 5 4" xfId="2797"/>
    <cellStyle name="RIGs linked cells 5 4 2" xfId="2798"/>
    <cellStyle name="RIGs linked cells 5 4_Networks Project Reporting Template" xfId="2799"/>
    <cellStyle name="RIGs linked cells 5 5" xfId="2800"/>
    <cellStyle name="RIGs linked cells 5_Networks Project Reporting Template" xfId="2801"/>
    <cellStyle name="RIGs linked cells 6" xfId="2802"/>
    <cellStyle name="RIGs linked cells 6 2" xfId="2803"/>
    <cellStyle name="RIGs linked cells 6 2 2" xfId="2804"/>
    <cellStyle name="RIGs linked cells 6 2_Networks Project Reporting Template" xfId="2805"/>
    <cellStyle name="RIGs linked cells 6 3" xfId="2806"/>
    <cellStyle name="RIGs linked cells 6_Networks Project Reporting Template" xfId="2807"/>
    <cellStyle name="RIGs linked cells 7" xfId="2808"/>
    <cellStyle name="RIGs linked cells 7 2" xfId="2809"/>
    <cellStyle name="RIGs linked cells 7_Networks Project Reporting Template" xfId="2810"/>
    <cellStyle name="RIGs linked cells 8" xfId="2811"/>
    <cellStyle name="RIGs linked cells 8 2" xfId="2812"/>
    <cellStyle name="RIGs linked cells 8_Networks Project Reporting Template" xfId="2813"/>
    <cellStyle name="RIGs linked cells 9" xfId="2814"/>
    <cellStyle name="RIGs linked cells 9 2" xfId="2815"/>
    <cellStyle name="RIGs linked cells 9_Networks Project Reporting Template" xfId="2816"/>
    <cellStyle name="RIGs linked cells_1.3s Accounting C Costs Scots" xfId="2817"/>
    <cellStyle name="RIGs_1.3s Accounting C Costs Scots" xfId="2818"/>
    <cellStyle name="SAPBEXaggData" xfId="2819"/>
    <cellStyle name="SAPBEXaggData 2" xfId="3010"/>
    <cellStyle name="SAPBEXaggDataEmph" xfId="2820"/>
    <cellStyle name="SAPBEXaggDataEmph 2" xfId="3011"/>
    <cellStyle name="SAPBEXaggItem" xfId="2821"/>
    <cellStyle name="SAPBEXaggItem 2" xfId="3012"/>
    <cellStyle name="SAPBEXaggItemX" xfId="2822"/>
    <cellStyle name="SAPBEXaggItemX 2" xfId="3013"/>
    <cellStyle name="SAPBEXchaText" xfId="2823"/>
    <cellStyle name="SAPBEXexcBad7" xfId="2824"/>
    <cellStyle name="SAPBEXexcBad7 2" xfId="3014"/>
    <cellStyle name="SAPBEXexcBad8" xfId="2825"/>
    <cellStyle name="SAPBEXexcBad8 2" xfId="3015"/>
    <cellStyle name="SAPBEXexcBad9" xfId="2826"/>
    <cellStyle name="SAPBEXexcBad9 2" xfId="3016"/>
    <cellStyle name="SAPBEXexcCritical4" xfId="2827"/>
    <cellStyle name="SAPBEXexcCritical4 2" xfId="3017"/>
    <cellStyle name="SAPBEXexcCritical5" xfId="2828"/>
    <cellStyle name="SAPBEXexcCritical5 2" xfId="3018"/>
    <cellStyle name="SAPBEXexcCritical6" xfId="2829"/>
    <cellStyle name="SAPBEXexcCritical6 2" xfId="3019"/>
    <cellStyle name="SAPBEXexcGood1" xfId="2830"/>
    <cellStyle name="SAPBEXexcGood1 2" xfId="3020"/>
    <cellStyle name="SAPBEXexcGood2" xfId="2831"/>
    <cellStyle name="SAPBEXexcGood2 2" xfId="3021"/>
    <cellStyle name="SAPBEXexcGood3" xfId="2832"/>
    <cellStyle name="SAPBEXexcGood3 2" xfId="3022"/>
    <cellStyle name="SAPBEXfilterDrill" xfId="2833"/>
    <cellStyle name="SAPBEXfilterDrill 2" xfId="2834"/>
    <cellStyle name="SAPBEXfilterDrill 2 2" xfId="3023"/>
    <cellStyle name="SAPBEXfilterItem" xfId="2835"/>
    <cellStyle name="SAPBEXfilterText" xfId="2836"/>
    <cellStyle name="SAPBEXformats" xfId="2837"/>
    <cellStyle name="SAPBEXformats 2" xfId="3024"/>
    <cellStyle name="SAPBEXheaderItem" xfId="2838"/>
    <cellStyle name="SAPBEXheaderItem 2" xfId="2839"/>
    <cellStyle name="SAPBEXheaderItem_1.3 Acc Costs NG (2011)" xfId="2840"/>
    <cellStyle name="SAPBEXheaderText" xfId="2841"/>
    <cellStyle name="SAPBEXheaderText 2" xfId="2842"/>
    <cellStyle name="SAPBEXheaderText_1.3 Acc Costs NG (2011)" xfId="2843"/>
    <cellStyle name="SAPBEXHLevel0" xfId="2844"/>
    <cellStyle name="SAPBEXHLevel0 2" xfId="2845"/>
    <cellStyle name="SAPBEXHLevel0 2 2" xfId="3025"/>
    <cellStyle name="SAPBEXHLevel0 3" xfId="3026"/>
    <cellStyle name="SAPBEXHLevel0_1.3 Acc Costs NG (2011)" xfId="2846"/>
    <cellStyle name="SAPBEXHLevel0X" xfId="2847"/>
    <cellStyle name="SAPBEXHLevel0X 2" xfId="2848"/>
    <cellStyle name="SAPBEXHLevel0X 2 2" xfId="3027"/>
    <cellStyle name="SAPBEXHLevel0X 3" xfId="3028"/>
    <cellStyle name="SAPBEXHLevel0X_1.3 Acc Costs NG (2011)" xfId="2849"/>
    <cellStyle name="SAPBEXHLevel1" xfId="2850"/>
    <cellStyle name="SAPBEXHLevel1 2" xfId="2851"/>
    <cellStyle name="SAPBEXHLevel1 2 2" xfId="3029"/>
    <cellStyle name="SAPBEXHLevel1 3" xfId="3030"/>
    <cellStyle name="SAPBEXHLevel1_1.3 Acc Costs NG (2011)" xfId="2852"/>
    <cellStyle name="SAPBEXHLevel1X" xfId="2853"/>
    <cellStyle name="SAPBEXHLevel1X 2" xfId="2854"/>
    <cellStyle name="SAPBEXHLevel1X 2 2" xfId="3031"/>
    <cellStyle name="SAPBEXHLevel1X 3" xfId="3032"/>
    <cellStyle name="SAPBEXHLevel1X_1.3 Acc Costs NG (2011)" xfId="2855"/>
    <cellStyle name="SAPBEXHLevel2" xfId="2856"/>
    <cellStyle name="SAPBEXHLevel2 2" xfId="2857"/>
    <cellStyle name="SAPBEXHLevel2 2 2" xfId="3033"/>
    <cellStyle name="SAPBEXHLevel2 3" xfId="3034"/>
    <cellStyle name="SAPBEXHLevel2_1.3 Acc Costs NG (2011)" xfId="2858"/>
    <cellStyle name="SAPBEXHLevel2X" xfId="2859"/>
    <cellStyle name="SAPBEXHLevel2X 2" xfId="2860"/>
    <cellStyle name="SAPBEXHLevel2X 2 2" xfId="3035"/>
    <cellStyle name="SAPBEXHLevel2X 3" xfId="3036"/>
    <cellStyle name="SAPBEXHLevel2X_1.3 Acc Costs NG (2011)" xfId="2861"/>
    <cellStyle name="SAPBEXHLevel3" xfId="2862"/>
    <cellStyle name="SAPBEXHLevel3 2" xfId="2863"/>
    <cellStyle name="SAPBEXHLevel3 2 2" xfId="3037"/>
    <cellStyle name="SAPBEXHLevel3 3" xfId="3038"/>
    <cellStyle name="SAPBEXHLevel3_1.3 Acc Costs NG (2011)" xfId="2864"/>
    <cellStyle name="SAPBEXHLevel3X" xfId="2865"/>
    <cellStyle name="SAPBEXHLevel3X 2" xfId="2866"/>
    <cellStyle name="SAPBEXHLevel3X 2 2" xfId="3039"/>
    <cellStyle name="SAPBEXHLevel3X 3" xfId="3040"/>
    <cellStyle name="SAPBEXHLevel3X_1.3 Acc Costs NG (2011)" xfId="2867"/>
    <cellStyle name="SAPBEXinputData" xfId="2868"/>
    <cellStyle name="SAPBEXinputData 2" xfId="2869"/>
    <cellStyle name="SAPBEXinputData 2 2" xfId="2870"/>
    <cellStyle name="SAPBEXinputData 2 2 2" xfId="2871"/>
    <cellStyle name="SAPBEXinputData 2 3" xfId="2872"/>
    <cellStyle name="SAPBEXinputData 2 3 2" xfId="2873"/>
    <cellStyle name="SAPBEXinputData 2 4" xfId="2874"/>
    <cellStyle name="SAPBEXinputData 2 4 2" xfId="2875"/>
    <cellStyle name="SAPBEXinputData 2 5" xfId="2876"/>
    <cellStyle name="SAPBEXinputData 3" xfId="2877"/>
    <cellStyle name="SAPBEXinputData 3 2" xfId="2878"/>
    <cellStyle name="SAPBEXinputData 4" xfId="2879"/>
    <cellStyle name="SAPBEXinputData 4 2" xfId="2880"/>
    <cellStyle name="SAPBEXinputData 5" xfId="2881"/>
    <cellStyle name="SAPBEXinputData 5 2" xfId="2882"/>
    <cellStyle name="SAPBEXinputData 6" xfId="2883"/>
    <cellStyle name="SAPBEXinputData_1.3 Acc Costs NG (2011)" xfId="2884"/>
    <cellStyle name="SAPBEXItemHeader" xfId="2885"/>
    <cellStyle name="SAPBEXItemHeader 2" xfId="3041"/>
    <cellStyle name="SAPBEXresData" xfId="2886"/>
    <cellStyle name="SAPBEXresData 2" xfId="3042"/>
    <cellStyle name="SAPBEXresDataEmph" xfId="2887"/>
    <cellStyle name="SAPBEXresDataEmph 2" xfId="3043"/>
    <cellStyle name="SAPBEXresItem" xfId="2888"/>
    <cellStyle name="SAPBEXresItem 2" xfId="3044"/>
    <cellStyle name="SAPBEXresItemX" xfId="2889"/>
    <cellStyle name="SAPBEXresItemX 2" xfId="3045"/>
    <cellStyle name="SAPBEXstdData" xfId="2890"/>
    <cellStyle name="SAPBEXstdData 2" xfId="3046"/>
    <cellStyle name="SAPBEXstdDataEmph" xfId="2891"/>
    <cellStyle name="SAPBEXstdDataEmph 2" xfId="3047"/>
    <cellStyle name="SAPBEXstdItem" xfId="2892"/>
    <cellStyle name="SAPBEXstdItem 2" xfId="3048"/>
    <cellStyle name="SAPBEXstdItemX" xfId="2893"/>
    <cellStyle name="SAPBEXstdItemX 2" xfId="3049"/>
    <cellStyle name="SAPBEXtitle" xfId="2894"/>
    <cellStyle name="SAPBEXunassignedItem" xfId="2895"/>
    <cellStyle name="SAPBEXunassignedItem 2" xfId="2896"/>
    <cellStyle name="SAPBEXunassignedItem 2 2" xfId="2897"/>
    <cellStyle name="SAPBEXunassignedItem 3" xfId="2898"/>
    <cellStyle name="SAPBEXunassignedItem 3 2" xfId="2899"/>
    <cellStyle name="SAPBEXunassignedItem 4" xfId="2900"/>
    <cellStyle name="SAPBEXunassignedItem 4 2" xfId="2901"/>
    <cellStyle name="SAPBEXunassignedItem 5" xfId="2902"/>
    <cellStyle name="SAPBEXundefined" xfId="2903"/>
    <cellStyle name="SAPBEXundefined 2" xfId="3050"/>
    <cellStyle name="Sheet Title" xfId="2904"/>
    <cellStyle name="Standard_Anpassen der Amortisation" xfId="2905"/>
    <cellStyle name="Style 1" xfId="2906"/>
    <cellStyle name="Style 1 2" xfId="2907"/>
    <cellStyle name="swpBody01" xfId="2908"/>
    <cellStyle name="Title 2" xfId="2909"/>
    <cellStyle name="Title 2 2" xfId="2910"/>
    <cellStyle name="Title 3" xfId="2911"/>
    <cellStyle name="Total 1" xfId="2912"/>
    <cellStyle name="Total 1 2" xfId="2913"/>
    <cellStyle name="Total 1 2 2" xfId="2914"/>
    <cellStyle name="Total 1 2 2 2" xfId="3051"/>
    <cellStyle name="Total 1 2 2 3" xfId="3052"/>
    <cellStyle name="Total 1 2 3" xfId="3053"/>
    <cellStyle name="Total 1 2 4" xfId="3054"/>
    <cellStyle name="Total 1 3" xfId="2915"/>
    <cellStyle name="Total 1 3 2" xfId="2916"/>
    <cellStyle name="Total 1 3 2 2" xfId="3055"/>
    <cellStyle name="Total 1 3 2 3" xfId="3056"/>
    <cellStyle name="Total 1 3 3" xfId="3057"/>
    <cellStyle name="Total 1 3 4" xfId="3058"/>
    <cellStyle name="Total 1 4" xfId="2917"/>
    <cellStyle name="Total 1 4 2" xfId="2918"/>
    <cellStyle name="Total 1 4 2 2" xfId="3059"/>
    <cellStyle name="Total 1 4 2 3" xfId="3060"/>
    <cellStyle name="Total 1 4 3" xfId="3061"/>
    <cellStyle name="Total 1 4 4" xfId="3062"/>
    <cellStyle name="Total 1 5" xfId="2919"/>
    <cellStyle name="Total 1 5 2" xfId="3063"/>
    <cellStyle name="Total 1 5 3" xfId="3064"/>
    <cellStyle name="Total 1 6" xfId="3065"/>
    <cellStyle name="Total 1 7" xfId="3066"/>
    <cellStyle name="Total 2" xfId="2920"/>
    <cellStyle name="Total 2 2" xfId="2921"/>
    <cellStyle name="Total 2 2 2" xfId="3067"/>
    <cellStyle name="Total 2 3" xfId="3068"/>
    <cellStyle name="Total 3" xfId="2922"/>
    <cellStyle name="Total 3 2" xfId="3069"/>
    <cellStyle name="Total 4" xfId="3070"/>
    <cellStyle name="Währung [0]_Compiling Utility Macros" xfId="2923"/>
    <cellStyle name="Währung_Compiling Utility Macros" xfId="2924"/>
    <cellStyle name="Warning Text 2" xfId="2925"/>
    <cellStyle name="Warning Text 3" xfId="2926"/>
  </cellStyles>
  <dxfs count="152">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ill>
        <patternFill>
          <bgColor rgb="FFFFFF66"/>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00"/>
        </patternFill>
      </fill>
    </dxf>
    <dxf>
      <font>
        <color theme="0" tint="-4.9989318521683403E-2"/>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theme="6"/>
        </patternFill>
      </fill>
    </dxf>
    <dxf>
      <fill>
        <patternFill>
          <bgColor theme="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externalLink" Target="externalLinks/externalLink2.xml"/><Relationship Id="rId5" Type="http://schemas.openxmlformats.org/officeDocument/2006/relationships/externalLink" Target="externalLinks/externalLink3.xml"/><Relationship Id="rId6" Type="http://schemas.openxmlformats.org/officeDocument/2006/relationships/externalLink" Target="externalLinks/externalLink4.xml"/><Relationship Id="rId7" Type="http://schemas.openxmlformats.org/officeDocument/2006/relationships/externalLink" Target="externalLinks/externalLink5.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hared/NGSRV51H003/TeamData/Business-Projects/Project_Financial_Tracker/1718_P05_Aug_17_Projects_Finance/P05_Investment_Workbook_Aug17_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hared/NGSRV51H003/TeamData/Business-Projects/Project_Financial_Tracker/1718_P03_Jun_17_Projects_Finance/P03_Investment_Workbook_June17_V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hared/NGSRV51H003/TeamData/Programme%20Office/05.%20Portfolio%20Reporting/Portfolio%20Board%20Report/06%20Jun%202014/02.%20Portfolio%20Dashboard%20June%202014%20V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ax.pemberton/Desktop/DSC_Finances_DraftPr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hared/NGSRV51H003/TeamData/Programme%20Office/VK_Working_doc_info/Finances/Financial%20Forecast%201314%20v7.3%20Richard's%20copy%20to%20understan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_sheet"/>
      <sheetName val="Current Month Forecast"/>
      <sheetName val="Check My Forecast"/>
      <sheetName val="Last Month Forecast"/>
      <sheetName val="Variance Snapshot"/>
      <sheetName val="Pivot"/>
      <sheetName val="PotGraphs"/>
      <sheetName val="Lookup"/>
      <sheetName val="Standard_Data"/>
      <sheetName val="CODBData"/>
      <sheetName val="Budget Areas Map"/>
      <sheetName val="Summary Budget Comparison"/>
      <sheetName val="All Project read"/>
      <sheetName val="HouseKeeping"/>
      <sheetName val="Accounts Drift"/>
      <sheetName val="CMC_Current"/>
      <sheetName val="CMC_History"/>
      <sheetName val="CMC_Summary"/>
      <sheetName val="CMC_Change"/>
      <sheetName val="UKLP Future Release Placeholder"/>
      <sheetName val="revised placeholder"/>
    </sheetNames>
    <sheetDataSet>
      <sheetData sheetId="0"/>
      <sheetData sheetId="1">
        <row r="3">
          <cell r="CY3">
            <v>42826</v>
          </cell>
        </row>
      </sheetData>
      <sheetData sheetId="2"/>
      <sheetData sheetId="3"/>
      <sheetData sheetId="4"/>
      <sheetData sheetId="5"/>
      <sheetData sheetId="6"/>
      <sheetData sheetId="7">
        <row r="2">
          <cell r="S2" t="str">
            <v>BE-CLSD</v>
          </cell>
          <cell r="T2">
            <v>16</v>
          </cell>
          <cell r="U2">
            <v>6</v>
          </cell>
          <cell r="V2" t="str">
            <v>Closed</v>
          </cell>
          <cell r="W2" t="str">
            <v>Closed</v>
          </cell>
          <cell r="X2" t="str">
            <v>CO closed at BE stage due to expiry of BER or customer cancellation</v>
          </cell>
          <cell r="Y2" t="str">
            <v>N/A - Closed</v>
          </cell>
          <cell r="Z2">
            <v>0</v>
          </cell>
        </row>
        <row r="3">
          <cell r="S3" t="str">
            <v>BE-PNDG</v>
          </cell>
          <cell r="T3">
            <v>6</v>
          </cell>
          <cell r="U3">
            <v>3</v>
          </cell>
          <cell r="V3" t="str">
            <v>BER In Progress</v>
          </cell>
          <cell r="W3" t="str">
            <v>BER Stage</v>
          </cell>
          <cell r="X3" t="str">
            <v>BEO prioritised for delivery of BE report by next available resource</v>
          </cell>
          <cell r="Y3" t="str">
            <v>[XOS] Issue BER</v>
          </cell>
          <cell r="Z3">
            <v>24</v>
          </cell>
        </row>
        <row r="4">
          <cell r="S4" t="str">
            <v>BE-PROD</v>
          </cell>
          <cell r="T4">
            <v>7</v>
          </cell>
          <cell r="U4">
            <v>3</v>
          </cell>
          <cell r="V4" t="str">
            <v>BER In Progress</v>
          </cell>
          <cell r="W4" t="str">
            <v>BER Stage</v>
          </cell>
          <cell r="X4" t="str">
            <v>BEO allocated to analyst to produce BE report</v>
          </cell>
          <cell r="Y4" t="str">
            <v>[XOS] Issue BER</v>
          </cell>
          <cell r="Z4">
            <v>24</v>
          </cell>
        </row>
        <row r="5">
          <cell r="S5" t="str">
            <v>BE-RCVD</v>
          </cell>
          <cell r="T5">
            <v>5</v>
          </cell>
          <cell r="U5">
            <v>3</v>
          </cell>
          <cell r="V5" t="str">
            <v>BEO Received</v>
          </cell>
          <cell r="W5" t="str">
            <v>BER Stage</v>
          </cell>
          <cell r="X5" t="str">
            <v>BEO received from customer (requesting BE report)</v>
          </cell>
          <cell r="Y5" t="str">
            <v>[XOS] Send BER Initial Response</v>
          </cell>
          <cell r="Z5">
            <v>22</v>
          </cell>
        </row>
        <row r="6">
          <cell r="S6" t="str">
            <v>BE-SENT</v>
          </cell>
          <cell r="T6">
            <v>8</v>
          </cell>
          <cell r="U6">
            <v>3.5</v>
          </cell>
          <cell r="V6" t="str">
            <v>BER Issued</v>
          </cell>
          <cell r="W6" t="str">
            <v>BER Stage</v>
          </cell>
          <cell r="X6" t="str">
            <v>BE report delivered to customer</v>
          </cell>
          <cell r="Y6" t="str">
            <v>[CMC] Approve BER</v>
          </cell>
          <cell r="Z6">
            <v>0</v>
          </cell>
        </row>
        <row r="7">
          <cell r="S7" t="str">
            <v>CA-RCVD</v>
          </cell>
          <cell r="T7">
            <v>9</v>
          </cell>
          <cell r="U7">
            <v>4</v>
          </cell>
          <cell r="V7" t="str">
            <v>CA Received</v>
          </cell>
          <cell r="W7" t="str">
            <v>Scope Notice Stage</v>
          </cell>
          <cell r="X7" t="str">
            <v>Change Authorisation received from customer</v>
          </cell>
          <cell r="Y7" t="str">
            <v>[XOS] Send Scope Notice Initial Response</v>
          </cell>
          <cell r="Z7">
            <v>38</v>
          </cell>
        </row>
        <row r="8">
          <cell r="S8" t="str">
            <v>CB-APVD</v>
          </cell>
          <cell r="T8">
            <v>0</v>
          </cell>
          <cell r="U8">
            <v>-1</v>
          </cell>
          <cell r="V8" t="str">
            <v>Change Budget Review</v>
          </cell>
          <cell r="W8" t="str">
            <v xml:space="preserve">Budget Review </v>
          </cell>
          <cell r="X8" t="str">
            <v>CO approved for budget extension by Change Budget group</v>
          </cell>
          <cell r="Y8" t="str">
            <v>N/A</v>
          </cell>
          <cell r="Z8">
            <v>0</v>
          </cell>
        </row>
        <row r="9">
          <cell r="S9" t="str">
            <v>CB-CLSD</v>
          </cell>
          <cell r="T9">
            <v>16</v>
          </cell>
          <cell r="U9">
            <v>6</v>
          </cell>
          <cell r="V9" t="str">
            <v>Closed</v>
          </cell>
          <cell r="W9" t="str">
            <v>Closed</v>
          </cell>
          <cell r="X9" t="str">
            <v>CO closed at CB stage due to non-approved budget requirements</v>
          </cell>
          <cell r="Y9" t="str">
            <v>N/A - Closed</v>
          </cell>
          <cell r="Z9">
            <v>0</v>
          </cell>
        </row>
        <row r="10">
          <cell r="S10" t="str">
            <v>CB-PNDG</v>
          </cell>
          <cell r="T10">
            <v>0</v>
          </cell>
          <cell r="U10">
            <v>-1</v>
          </cell>
          <cell r="V10" t="str">
            <v>Change Budget Review</v>
          </cell>
          <cell r="W10" t="str">
            <v xml:space="preserve">Budget Review </v>
          </cell>
          <cell r="X10" t="str">
            <v>CO needs to be considered by Change Budget group</v>
          </cell>
          <cell r="Y10" t="str">
            <v>N/A</v>
          </cell>
          <cell r="Z10">
            <v>0</v>
          </cell>
        </row>
        <row r="11">
          <cell r="S11" t="str">
            <v>CO-CLSD</v>
          </cell>
          <cell r="T11">
            <v>16</v>
          </cell>
          <cell r="U11">
            <v>6</v>
          </cell>
          <cell r="V11" t="str">
            <v>Closed</v>
          </cell>
          <cell r="W11" t="str">
            <v>Closed</v>
          </cell>
          <cell r="X11" t="str">
            <v>Change Closed at the CO Sent Stage - rejected or cancelled for example</v>
          </cell>
          <cell r="Y11" t="str">
            <v>N/A - Closed</v>
          </cell>
          <cell r="Z11">
            <v>0</v>
          </cell>
        </row>
        <row r="12">
          <cell r="S12" t="str">
            <v>CO-RCVD</v>
          </cell>
          <cell r="T12">
            <v>1</v>
          </cell>
          <cell r="U12">
            <v>1</v>
          </cell>
          <cell r="V12" t="str">
            <v>Change Proposal Received</v>
          </cell>
          <cell r="W12" t="str">
            <v>Change Proposal Receipt</v>
          </cell>
          <cell r="X12" t="str">
            <v>CO received from customer and logged</v>
          </cell>
          <cell r="Y12" t="str">
            <v>[XOS] Send EQR Initial Response</v>
          </cell>
          <cell r="Z12">
            <v>9</v>
          </cell>
        </row>
        <row r="13">
          <cell r="S13" t="str">
            <v>EQ-CLSD</v>
          </cell>
          <cell r="T13">
            <v>16</v>
          </cell>
          <cell r="U13">
            <v>6</v>
          </cell>
          <cell r="V13" t="str">
            <v>Closed</v>
          </cell>
          <cell r="W13" t="str">
            <v>Closed</v>
          </cell>
          <cell r="X13" t="str">
            <v>CO closed at EQ stage due to expiry of EQR or customer cancellation</v>
          </cell>
          <cell r="Y13" t="str">
            <v>N/A - Closed</v>
          </cell>
          <cell r="Z13">
            <v>0</v>
          </cell>
        </row>
        <row r="14">
          <cell r="S14" t="str">
            <v>EQ-PNDG</v>
          </cell>
          <cell r="T14">
            <v>2</v>
          </cell>
          <cell r="U14">
            <v>2</v>
          </cell>
          <cell r="V14" t="str">
            <v>Change Proposal Received</v>
          </cell>
          <cell r="W14" t="str">
            <v>Change Proposal Receipt</v>
          </cell>
          <cell r="X14" t="str">
            <v>CO prioritised for delivery of EQ report by next available resource</v>
          </cell>
          <cell r="Y14" t="str">
            <v>[XOS] Issue EQR</v>
          </cell>
          <cell r="Z14">
            <v>36</v>
          </cell>
        </row>
        <row r="15">
          <cell r="S15" t="str">
            <v>EQ-PROD</v>
          </cell>
          <cell r="T15">
            <v>3</v>
          </cell>
          <cell r="U15">
            <v>2</v>
          </cell>
          <cell r="V15" t="str">
            <v>EQR In Progress</v>
          </cell>
          <cell r="W15" t="str">
            <v>EQR Stage</v>
          </cell>
          <cell r="X15" t="str">
            <v>CO allocated to analyst to produce EQ report</v>
          </cell>
          <cell r="Y15" t="str">
            <v>[XOS] Issue EQR</v>
          </cell>
          <cell r="Z15">
            <v>36</v>
          </cell>
        </row>
        <row r="16">
          <cell r="S16" t="str">
            <v>EQ-SENT</v>
          </cell>
          <cell r="T16">
            <v>4</v>
          </cell>
          <cell r="U16">
            <v>2.5</v>
          </cell>
          <cell r="V16" t="str">
            <v>EQR Issued</v>
          </cell>
          <cell r="W16" t="str">
            <v>EQR Stage</v>
          </cell>
          <cell r="X16" t="str">
            <v>EQ report sent to customer</v>
          </cell>
          <cell r="Y16" t="str">
            <v>[CMC] Approve EQR</v>
          </cell>
          <cell r="Z16">
            <v>0</v>
          </cell>
        </row>
        <row r="17">
          <cell r="S17" t="str">
            <v>Not in DB</v>
          </cell>
          <cell r="T17">
            <v>0</v>
          </cell>
          <cell r="U17">
            <v>0</v>
          </cell>
          <cell r="V17" t="str">
            <v>Not in DB</v>
          </cell>
          <cell r="W17" t="str">
            <v>Not in DB</v>
          </cell>
          <cell r="X17" t="str">
            <v>The project is not in the COR Database</v>
          </cell>
          <cell r="Y17" t="str">
            <v>N/A - Not in DB</v>
          </cell>
          <cell r="Z17">
            <v>0</v>
          </cell>
        </row>
        <row r="18">
          <cell r="S18" t="str">
            <v>PA-CLSD</v>
          </cell>
          <cell r="T18">
            <v>16</v>
          </cell>
          <cell r="U18">
            <v>6</v>
          </cell>
          <cell r="V18" t="str">
            <v>Closed</v>
          </cell>
          <cell r="W18" t="str">
            <v>Closed</v>
          </cell>
          <cell r="X18" t="str">
            <v>Post Investment Appraisal report delivered to customer – Change Closed</v>
          </cell>
          <cell r="Y18" t="str">
            <v>N/A - Closed</v>
          </cell>
          <cell r="Z18">
            <v>0</v>
          </cell>
        </row>
        <row r="19">
          <cell r="S19" t="str">
            <v>PA-PNDG</v>
          </cell>
          <cell r="T19">
            <v>16</v>
          </cell>
          <cell r="U19">
            <v>6</v>
          </cell>
          <cell r="V19" t="str">
            <v>Closed</v>
          </cell>
          <cell r="W19" t="str">
            <v>Closed</v>
          </cell>
          <cell r="X19" t="str">
            <v>Post Investment Appraisal awaiting delivery after elapsed time</v>
          </cell>
          <cell r="Y19" t="str">
            <v>N/A - Closed</v>
          </cell>
          <cell r="Z19">
            <v>0</v>
          </cell>
        </row>
        <row r="20">
          <cell r="S20" t="str">
            <v>PA-PROD</v>
          </cell>
          <cell r="T20">
            <v>16</v>
          </cell>
          <cell r="U20">
            <v>6</v>
          </cell>
          <cell r="V20" t="str">
            <v>Closed</v>
          </cell>
          <cell r="W20" t="str">
            <v>Closed</v>
          </cell>
          <cell r="X20" t="str">
            <v>Post Investment Appraisal allocated to project leader to produce report</v>
          </cell>
          <cell r="Y20" t="str">
            <v>N/A - Closed</v>
          </cell>
          <cell r="Z20">
            <v>0</v>
          </cell>
        </row>
        <row r="21">
          <cell r="S21" t="str">
            <v>PD-CLSD</v>
          </cell>
          <cell r="T21">
            <v>16</v>
          </cell>
          <cell r="U21">
            <v>6</v>
          </cell>
          <cell r="V21" t="str">
            <v>Closed</v>
          </cell>
          <cell r="W21" t="str">
            <v>Closed</v>
          </cell>
          <cell r="X21" t="str">
            <v>CO closed as complete during delivery or due to customer cancellation</v>
          </cell>
          <cell r="Y21" t="str">
            <v>N/A - Closed</v>
          </cell>
          <cell r="Z21">
            <v>0</v>
          </cell>
        </row>
        <row r="22">
          <cell r="S22" t="str">
            <v>PD-HOLD</v>
          </cell>
          <cell r="T22">
            <v>0</v>
          </cell>
          <cell r="U22">
            <v>-1</v>
          </cell>
          <cell r="V22" t="str">
            <v>On Hold</v>
          </cell>
          <cell r="W22" t="str">
            <v>Delivery Stage</v>
          </cell>
          <cell r="X22" t="str">
            <v>Change on hold at delivery stage</v>
          </cell>
          <cell r="Y22" t="str">
            <v>On Hold</v>
          </cell>
          <cell r="Z22">
            <v>0</v>
          </cell>
        </row>
        <row r="23">
          <cell r="S23" t="str">
            <v>PD-IMPD</v>
          </cell>
          <cell r="T23">
            <v>14</v>
          </cell>
          <cell r="U23">
            <v>5</v>
          </cell>
          <cell r="V23" t="str">
            <v>Change Implemented - CCN Pending</v>
          </cell>
          <cell r="W23" t="str">
            <v>Delivery Stage</v>
          </cell>
          <cell r="X23" t="str">
            <v>Change implemented</v>
          </cell>
          <cell r="Y23" t="str">
            <v>[XOS] Issue CCN</v>
          </cell>
          <cell r="Z23">
            <v>42</v>
          </cell>
        </row>
        <row r="24">
          <cell r="S24" t="str">
            <v>PD-POPD</v>
          </cell>
          <cell r="T24">
            <v>16</v>
          </cell>
          <cell r="U24">
            <v>6</v>
          </cell>
          <cell r="V24" t="str">
            <v>Closed</v>
          </cell>
          <cell r="W24" t="str">
            <v>Closed</v>
          </cell>
          <cell r="X24" t="str">
            <v xml:space="preserve">Closed project-outstanding close down documentation </v>
          </cell>
          <cell r="Y24" t="str">
            <v>N/A - Closed</v>
          </cell>
          <cell r="Z24">
            <v>0</v>
          </cell>
        </row>
        <row r="25">
          <cell r="S25" t="str">
            <v>PD-PROD</v>
          </cell>
          <cell r="T25">
            <v>13</v>
          </cell>
          <cell r="U25">
            <v>5</v>
          </cell>
          <cell r="V25" t="str">
            <v>Change Delivery In Progress</v>
          </cell>
          <cell r="W25" t="str">
            <v>Delivery Stage</v>
          </cell>
          <cell r="X25" t="str">
            <v>Change being implemented</v>
          </cell>
          <cell r="Y25" t="str">
            <v>[XOS] Implement Change</v>
          </cell>
          <cell r="Z25">
            <v>41</v>
          </cell>
        </row>
        <row r="26">
          <cell r="S26" t="str">
            <v>PD-SENT</v>
          </cell>
          <cell r="T26">
            <v>15</v>
          </cell>
          <cell r="U26">
            <v>5.5</v>
          </cell>
          <cell r="V26" t="str">
            <v>CCN Issued</v>
          </cell>
          <cell r="W26" t="str">
            <v xml:space="preserve">Closedown Stage </v>
          </cell>
          <cell r="X26" t="str">
            <v>Change Completion Notice delivered</v>
          </cell>
          <cell r="Y26" t="str">
            <v>[CMC] Approve CCN</v>
          </cell>
          <cell r="Z26">
            <v>0</v>
          </cell>
        </row>
        <row r="27">
          <cell r="S27" t="str">
            <v>SN-CLSD</v>
          </cell>
          <cell r="T27">
            <v>16</v>
          </cell>
          <cell r="U27">
            <v>6</v>
          </cell>
          <cell r="V27" t="str">
            <v>Closed</v>
          </cell>
          <cell r="W27" t="str">
            <v>Closed</v>
          </cell>
          <cell r="X27" t="str">
            <v>CO closed at SN stage due to expiry of SN or customer cancellation</v>
          </cell>
          <cell r="Y27" t="str">
            <v>N/A - Closed</v>
          </cell>
          <cell r="Z27">
            <v>0</v>
          </cell>
        </row>
        <row r="28">
          <cell r="S28" t="str">
            <v>SN-PNDG</v>
          </cell>
          <cell r="T28">
            <v>10</v>
          </cell>
          <cell r="U28">
            <v>4</v>
          </cell>
          <cell r="V28" t="str">
            <v>SN In Progress</v>
          </cell>
          <cell r="W28" t="str">
            <v>Scope Notice Stage</v>
          </cell>
          <cell r="X28" t="str">
            <v>CO prioritised for delivery of Scope Notification by next available resource</v>
          </cell>
          <cell r="Y28" t="str">
            <v>[XOS] Issue Scope Notification</v>
          </cell>
          <cell r="Z28">
            <v>39</v>
          </cell>
        </row>
        <row r="29">
          <cell r="S29" t="str">
            <v>SN-PROD</v>
          </cell>
          <cell r="T29">
            <v>11</v>
          </cell>
          <cell r="U29">
            <v>4</v>
          </cell>
          <cell r="V29" t="str">
            <v>SN In Progress</v>
          </cell>
          <cell r="W29" t="str">
            <v>Scope Notice Stage</v>
          </cell>
          <cell r="X29" t="str">
            <v>CO allocated to project leader to produce SN report</v>
          </cell>
          <cell r="Y29" t="str">
            <v>[XOS] Issue Scope Notification</v>
          </cell>
          <cell r="Z29">
            <v>39</v>
          </cell>
        </row>
        <row r="30">
          <cell r="S30" t="str">
            <v>SN-SENT</v>
          </cell>
          <cell r="T30">
            <v>12</v>
          </cell>
          <cell r="U30">
            <v>4.5</v>
          </cell>
          <cell r="V30" t="str">
            <v>SN Sent</v>
          </cell>
          <cell r="W30" t="str">
            <v>Scope Notice Stage</v>
          </cell>
          <cell r="X30" t="str">
            <v>SN report sent to customer</v>
          </cell>
          <cell r="Y30" t="str">
            <v>[XOS] Implement Change</v>
          </cell>
          <cell r="Z30">
            <v>41</v>
          </cell>
        </row>
      </sheetData>
      <sheetData sheetId="8"/>
      <sheetData sheetId="9">
        <row r="3">
          <cell r="A3">
            <v>4349</v>
          </cell>
          <cell r="B3" t="str">
            <v>CR4349</v>
          </cell>
          <cell r="C3" t="str">
            <v>Control-M/EM, Server and agent upgrade for Gemini and CMS</v>
          </cell>
          <cell r="E3" t="str">
            <v>CO-RCVD</v>
          </cell>
          <cell r="F3">
            <v>42970</v>
          </cell>
          <cell r="G3">
            <v>0</v>
          </cell>
          <cell r="H3">
            <v>42965</v>
          </cell>
          <cell r="J3">
            <v>0</v>
          </cell>
          <cell r="N3" t="str">
            <v>ICAF 23/08/17</v>
          </cell>
          <cell r="O3" t="str">
            <v>Emma Rose</v>
          </cell>
          <cell r="P3" t="str">
            <v>CO</v>
          </cell>
          <cell r="Q3" t="str">
            <v>LIVE</v>
          </cell>
          <cell r="R3">
            <v>0</v>
          </cell>
          <cell r="AE3">
            <v>0</v>
          </cell>
          <cell r="AG3" t="str">
            <v>01/09/17 DC ER is on holiday until, she will be submiting the start - up to pre-sanction on 12th Sept._x000D_
31/08/17 DC This change was approved at ICAF on 23/08/17.  It was decided that ER would have a discussion with DK about the change going to DAG also.</v>
          </cell>
        </row>
        <row r="4">
          <cell r="A4">
            <v>4340</v>
          </cell>
          <cell r="B4" t="str">
            <v>CP4340</v>
          </cell>
          <cell r="C4" t="str">
            <v>UK Link Future Release 1.1</v>
          </cell>
          <cell r="E4" t="str">
            <v>BE-SENT</v>
          </cell>
          <cell r="F4">
            <v>42972</v>
          </cell>
          <cell r="G4">
            <v>0</v>
          </cell>
          <cell r="H4">
            <v>42950</v>
          </cell>
          <cell r="J4">
            <v>0</v>
          </cell>
          <cell r="K4" t="str">
            <v>ADN</v>
          </cell>
          <cell r="L4" t="str">
            <v>DNO IGT's</v>
          </cell>
          <cell r="N4" t="str">
            <v>Pre-Sanction Approval 23/08/17</v>
          </cell>
          <cell r="O4" t="str">
            <v>Matt Rider</v>
          </cell>
          <cell r="P4" t="str">
            <v>CO</v>
          </cell>
          <cell r="Q4" t="str">
            <v>LIVE</v>
          </cell>
          <cell r="R4">
            <v>0</v>
          </cell>
          <cell r="Y4" t="str">
            <v>Pre-Sanction</v>
          </cell>
          <cell r="AE4">
            <v>0</v>
          </cell>
          <cell r="AG4" t="str">
            <v>31/08/17 DC The project has been set up but the normal process has not been followed for this change.  The BER and Business case were both approved at Pre-Sanction and CM sent the BER for approval at the next ChMC meeting at the request of LCh.</v>
          </cell>
        </row>
        <row r="5">
          <cell r="A5">
            <v>4345</v>
          </cell>
          <cell r="B5" t="str">
            <v>CR4345</v>
          </cell>
          <cell r="C5" t="str">
            <v>General Data Protection Regulation and Data Protection Bill</v>
          </cell>
          <cell r="E5" t="str">
            <v>CO-RCVD</v>
          </cell>
          <cell r="G5">
            <v>0</v>
          </cell>
          <cell r="H5">
            <v>42971</v>
          </cell>
          <cell r="J5">
            <v>0</v>
          </cell>
          <cell r="N5" t="str">
            <v>ICAF 30/08/2017</v>
          </cell>
          <cell r="O5" t="str">
            <v>Emma Rose</v>
          </cell>
          <cell r="P5" t="str">
            <v>CR</v>
          </cell>
          <cell r="Q5" t="str">
            <v>LIVE</v>
          </cell>
          <cell r="R5">
            <v>0</v>
          </cell>
          <cell r="AE5">
            <v>0</v>
          </cell>
        </row>
        <row r="6">
          <cell r="A6">
            <v>4353</v>
          </cell>
          <cell r="B6" t="str">
            <v>CR4353</v>
          </cell>
          <cell r="C6" t="str">
            <v>General Data Protection Regulation and Data Protection Bill</v>
          </cell>
          <cell r="E6" t="str">
            <v>CO-RCVD</v>
          </cell>
          <cell r="F6">
            <v>42977</v>
          </cell>
          <cell r="G6">
            <v>0</v>
          </cell>
          <cell r="H6">
            <v>42971</v>
          </cell>
          <cell r="J6">
            <v>0</v>
          </cell>
          <cell r="N6" t="str">
            <v>ICAF 30/08/17</v>
          </cell>
          <cell r="O6" t="str">
            <v>Emma Mascall</v>
          </cell>
          <cell r="P6" t="str">
            <v>CR</v>
          </cell>
          <cell r="Q6" t="str">
            <v>LIVE</v>
          </cell>
          <cell r="R6">
            <v>0</v>
          </cell>
          <cell r="AE6">
            <v>0</v>
          </cell>
          <cell r="AG6" t="str">
            <v>30/08/2017 DC New Project approved at ICAF today.  This is an internal project that will be run by EM and SG. I will set up a meeting with Emma to go throught the PAT Tool and start up approach documents.</v>
          </cell>
        </row>
        <row r="7">
          <cell r="A7">
            <v>4324</v>
          </cell>
          <cell r="B7" t="str">
            <v>CR4324</v>
          </cell>
          <cell r="C7" t="str">
            <v>Checkpoint Hardware Upgrade</v>
          </cell>
          <cell r="E7" t="str">
            <v>CO-RCVD</v>
          </cell>
          <cell r="F7">
            <v>42921</v>
          </cell>
          <cell r="G7">
            <v>0</v>
          </cell>
          <cell r="H7">
            <v>42915</v>
          </cell>
          <cell r="J7">
            <v>0</v>
          </cell>
          <cell r="N7" t="str">
            <v>ICAF 05/07/17_x000D_
Pre-Sanction Approval via Email 25/07/17 Start Up Approach</v>
          </cell>
          <cell r="O7" t="str">
            <v>Emma Rose</v>
          </cell>
          <cell r="P7" t="str">
            <v>CR</v>
          </cell>
          <cell r="Q7" t="str">
            <v>LIVE</v>
          </cell>
          <cell r="R7">
            <v>0</v>
          </cell>
          <cell r="AE7">
            <v>0</v>
          </cell>
          <cell r="AG7" t="str">
            <v>26/07/17 DC update from planning meeting this project will submit a BC at the end of Sept._x000D_
26/07/17 DC The Start-Up Approach document was sent 21/07/17 via email for approval.  We have had no rejections and the deadline was 25/07/17._x000D_
05/07/17 DC Approved at ICAF, ER was due to have a meeting on Friday 7th June with wipro to talk about putting this and 4325 together, this did not take place and the project was set up today.</v>
          </cell>
        </row>
        <row r="8">
          <cell r="A8">
            <v>4325</v>
          </cell>
          <cell r="B8" t="str">
            <v>CR4325</v>
          </cell>
          <cell r="C8" t="str">
            <v>Cisco Security Upgrade</v>
          </cell>
          <cell r="E8" t="str">
            <v>CO-RCVD</v>
          </cell>
          <cell r="F8">
            <v>42921</v>
          </cell>
          <cell r="G8">
            <v>0</v>
          </cell>
          <cell r="H8">
            <v>42915</v>
          </cell>
          <cell r="J8">
            <v>0</v>
          </cell>
          <cell r="N8" t="str">
            <v>ICAF-05/07/17_x000D_
Pre-Sanction approval via email 25/07/17 - Start Up Approach</v>
          </cell>
          <cell r="O8" t="str">
            <v>Emma Rose</v>
          </cell>
          <cell r="P8" t="str">
            <v>CR</v>
          </cell>
          <cell r="Q8" t="str">
            <v>LIVE</v>
          </cell>
          <cell r="R8">
            <v>0</v>
          </cell>
          <cell r="AE8">
            <v>0</v>
          </cell>
          <cell r="AG8" t="str">
            <v>26/07/17 DC update from planning meeting this project will submit a BC at the end of Sept._x000D_
26/07/17 DC The Start-Up Approach document was sent 21/07/17 via email for approval.  We have had no rejections and the deadline was 25/07/17._x000D_
05/07/17 DC Approved at ICAF, ER was due to have a meeting on Friday 7th June with wipro to talk about putting this and 4324 together, this did not take place and the project was set up today.</v>
          </cell>
        </row>
        <row r="9">
          <cell r="A9">
            <v>3771</v>
          </cell>
          <cell r="B9" t="str">
            <v>COR3771</v>
          </cell>
          <cell r="C9" t="str">
            <v>Monthly Report of Gas Safety Regulations records with Meters Removed</v>
          </cell>
          <cell r="D9">
            <v>42325</v>
          </cell>
          <cell r="E9" t="str">
            <v>PD-CLSD</v>
          </cell>
          <cell r="F9">
            <v>42612</v>
          </cell>
          <cell r="G9">
            <v>0</v>
          </cell>
          <cell r="H9">
            <v>42223</v>
          </cell>
          <cell r="I9">
            <v>42248</v>
          </cell>
          <cell r="J9">
            <v>0</v>
          </cell>
          <cell r="K9" t="str">
            <v>NNW</v>
          </cell>
          <cell r="L9" t="str">
            <v>SGN</v>
          </cell>
          <cell r="M9" t="str">
            <v>Colin Thomson</v>
          </cell>
          <cell r="N9" t="str">
            <v>ICAF - 19/08/15_x000D_
Pre-Sanction - 03/11/15</v>
          </cell>
          <cell r="O9" t="str">
            <v>Darran Dredge</v>
          </cell>
          <cell r="P9" t="str">
            <v>CO</v>
          </cell>
          <cell r="Q9" t="str">
            <v>CLOSED</v>
          </cell>
          <cell r="R9">
            <v>1</v>
          </cell>
          <cell r="S9">
            <v>42642</v>
          </cell>
          <cell r="U9">
            <v>42297</v>
          </cell>
          <cell r="W9">
            <v>42306</v>
          </cell>
          <cell r="X9">
            <v>42314</v>
          </cell>
          <cell r="Y9" t="str">
            <v>Pre-sanction 03.11.15 - Lorraine Cave</v>
          </cell>
          <cell r="Z9">
            <v>1231</v>
          </cell>
          <cell r="AE9">
            <v>0</v>
          </cell>
          <cell r="AF9">
            <v>5</v>
          </cell>
          <cell r="AG9" t="str">
            <v>30/08/16 : Approved CCN now recived from Hilary chapman. CM will chase up on the ECF. To close down as closed project._x000D_
_x000D_
26/08/16: Cm Hilary Chapman approved via email the CCN but we need the actual CCN document update I have email Hilary back for this._x000D_
22.08.16: CCN sent to networks today and 20 days until it will expire._x000D_
_x000D_
13.05.16: The CCN will be reviewed by LC and get this sent out to networks_x000D_
21.03.2016 LC to send back to PO today for CCn to go to the networks_x000D_
_x000D_
05/01/16: CM I have drafted the CCN and sent this onto LC to confirm. Need to get this to networks to officially closedown the project along with an ECF.Matt Smith to confirm the project has been completed._x000D_
_x000D_
01/12/15 : Update from Murray Thomson that the report is currently under UK Link and the report will be done week commecing 7.12.15. SNIR sent out today explaining that a formal Scope Notification will not be required as the report will be sent to them shortly._x000D_
_x000D_
01/12/15 CM : Harfan back in Thursday - I will send out the SNIR today and draft the SN ready to send in a couple of weeks. Need to know when the report can be delievered- Cm has chased harfan and Susan Helders will give me an update once she heres anything._x000D_
_x000D_
30/11/15: Cm Note sent to Harfan asking him when the report will be ready to send to the networks._x000D_
_x000D_
17/11/15 CM - CA received from CT confirming to proceed with this change. Email to LC. PCC form will need to be produced from CM by 01.12.15_x000D_
16/11/15 CM has emailed Colin Thomson for the CA submission._x000D_
_x000D_
11/11/15: Cm has emailed LC to raise a PCC form to move above then line on the master plan._x000D_
_x000D_
09/11/15: EAF form now loaded onto Config library and Shared area- signed and approved_x000D_
_x000D_
06/11/15 CM: Slight amendments was made to the BER with regards to spilting the charges for Scotland &amp; Southern- with help from Mark Bignell. EAF signed. BER sent to networks._x000D_
_x000D_
03/11/15 CM- The Start Up approach, EAF &amp; BER all approved at Pre-sanction meeting today. The BER will be sent to the networks this week. Need to get sign off of the EAF from Finance &amp; Jane Rocky_x000D_
_x000D_
27/10/15 CM - Coversation with Colin Thompson advising him that we will not deliver the BER until 6th November 15. And followed up with a BEIR email to Colin. BER and EAF has been drafted and sent to jane Rocky to review. BER , start up and EAF will need to go to next weeks pre-sanction on 1st November. 4 Days effort for BICC to complete work. Can be implemented by end Nov15 providing the approvals have gone through._x000D_
_x000D_
22/10/15 DC Email from LC to say the BER will be delivered 29/10/2015 therefore no BEIR will be issued.I have changed the detail on the database and filed emails in the folder._x000D_
_x000D_
20/10/15 DC BEO received and actioned today._x000D_
16/10/15 EC: Update following Portfolio Plan Meeting, 15/10/15 - LC to review and send the SUA on 16/10 for Pre-Sanction on 20/10/15._x000D_
_x000D_
13/10/15 CM : EQR sent out to the networks with the BER date of 22.10.15. LC to submit the BER to Presanction with start up at next weeks presanction meeting on 20.10.15. Agreed with LC that the EQR did not need to go to pre-sanction as no costings._x000D_
14/09/15 CM: KR is going to chase up when the start up approach is going to be complete._x000D_
_x000D_
03/09/15 CM Discussed with Lorraine Cave and all documentation will be completed by the ASA team. EQR due 13/10/15 as per email confirmation from DT._x000D_
01/09/15 DC: Email received from DT to push the EQIR back by 6 weeks, 13 October.  EQIR will go today with new date. AT has emailed all concerned confirming this._x000D_
_x000D_
01/09/15 DC: LC says to send out the EQR two weeks from today._x000D_
_x000D_
01/08/15 DC: Adam sent an email to Matt re paperwork.  Both Matt and Dave are out today. AT says we will extend the BEIR date and speak to them tomorrow._x000D_
_x000D_
25/08 CM: Emailing Matt Smith and BICC team to confirm the work and who is project manager? And who will be arising all the documents for this COR._x000D_
_x000D_
20/08 AT  has set up the WBS code for this change and sent onto Dave Turpin and Matt Smith,._x000D_
_x000D_
19/08 CM - Actions from ICAF now closed and work will be completed via BICC team. Confirmed at ICAF_x000D_
Logged onto Clarity and Change auth sent out_x000D_
_x000D_
17/08 Update from FM has now spoken to Harfan with regards to work and no concerns for BICC to undertake the work. Further discussion to be had with Martin Attwood. Further discussion to be had a next weeks ICAF._x000D_
_x000D_
14/08: CM has chase Fay Morris if this work will go ahead via BICC or not.</v>
          </cell>
          <cell r="AH9" t="str">
            <v>CLSD</v>
          </cell>
          <cell r="AI9">
            <v>42612</v>
          </cell>
          <cell r="AJ9">
            <v>42290</v>
          </cell>
          <cell r="AK9">
            <v>42290</v>
          </cell>
          <cell r="AL9">
            <v>42339</v>
          </cell>
          <cell r="AP9">
            <v>42597</v>
          </cell>
        </row>
        <row r="10">
          <cell r="A10">
            <v>3782</v>
          </cell>
          <cell r="B10" t="str">
            <v>COR3782</v>
          </cell>
          <cell r="C10" t="str">
            <v>Address Validation and data cleansing</v>
          </cell>
          <cell r="E10" t="str">
            <v>PD-CLSD</v>
          </cell>
          <cell r="F10">
            <v>42902</v>
          </cell>
          <cell r="G10">
            <v>0</v>
          </cell>
          <cell r="H10">
            <v>42233</v>
          </cell>
          <cell r="J10">
            <v>0</v>
          </cell>
          <cell r="L10" t="str">
            <v>na</v>
          </cell>
          <cell r="M10" t="str">
            <v>na</v>
          </cell>
          <cell r="N10" t="str">
            <v>ICAF - 19/08/15_x000D_
Pre-Sanction - 25/08/15_x000D_
Pre -Sanction 17/01/17 PIA</v>
          </cell>
          <cell r="O10" t="str">
            <v>Lorraine Cave</v>
          </cell>
          <cell r="P10" t="str">
            <v>CR</v>
          </cell>
          <cell r="Q10" t="str">
            <v>COMPLETE</v>
          </cell>
          <cell r="R10">
            <v>0</v>
          </cell>
          <cell r="AE10">
            <v>1</v>
          </cell>
          <cell r="AF10">
            <v>6</v>
          </cell>
          <cell r="AG10" t="str">
            <v>21/03/17 DC Closedown doc received, this project is waiting for docs on the tracker before it can be closed, status changed to PD POPD_x000D_
17/03/107 DC Discussion with ME this is in closedown._x000D_
17/01/17 DC PIA approved at Pre-Sanction today. Going to XEC 24th Jan._x000D_
24/08/16: CM PIA is currently under way with a closedown doc._x000D_
20/07/16: Update from Dave Newman- Implemented on 15th july and closedown will commence 18th july - 26th August 16_x000D_
21/06/16:CM Update from Dave Newman - The lesson learnt document will be a combined lessons learnt log for both COR3585 and COR3782 as they will give a holistic view of the project. _x000D_
COR3782 is due to complete implementation activities by the middle of July, so I would expect close down documents within 4-6 weeks of them (depending on work load at the time)._x000D_
_x000D_
31/05/16: Cm PCC form submitted with new implementation and PIS dates. PIS will begin on 15/07/16_x000D_
10/05/16: Update from DN implementation will need to be moved out  6-8 weeks time. DN will produce a PCC form asap._x000D_
30/03/16: PCC form received from DN - Now in testing until 25/03/16. Implementation due to end on 13/05/16_x000D_
21/03/2016: Cm planning meeting =  Due to finish testing 24th March_x000D_
Implementation now will happen on 9th April - cleanse activity will start and then PIS to start 29th May 2016. Dave Newman to send docs over._x000D_
27/01/16: Update from Planning Meeting, 26/01/16 - Build was completed on 22/01. Documents for Delivery and Initiation will be sent over. _x000D_
_x000D_
14/12/15 : CM In delivary stage and dates have been submitted with a PCC form and feed into the plan. UPDATE PLAN TO SHOW MOVE OF ANALYSIS AND DESIGN_x000D_
26/11/2015DC - New delievery code requested from BMB._x000D_
_x000D_
16/11/15: Bus Case approved in principal at XEC. PCC form should have been sent from DN._x000D_
_x000D_
26/10/15 Business Case approved at Pre-Sanction, DN to make corrections and discuss with FC.  Going to EXC weds 4th Nov._x000D_
_x000D_
16/10/15 EC: Update following Portfolio Plan Meeting, 15/10/15 - Start Up is now 85% completed. Initiation finish date to be moved back one month, to 19/11/15. Update to 50% complete._x000D_
_x000D_
13/10/15 CM: DN will be hopfully submitting the Bus Case to next weeks Pre-sanction, But it maybe late coming into the agenda pack this Friday. I have advised AT of this._x000D_
_x000D_
06/10/15: DN has sent a SOW into our Supplier management box for review. Comments should be back by 9th Oct 2015. Any comments we receive should be sent to DN._x000D_
_x000D_
01/10/15: CM Update from Dave Newman delays from Wipro getting the RFQ back. Dave is now replanning to get the SOW back by 8/9th Oct. However the SOW will not be approved until approx 16th Oct. Looking to bring to pre-sanction WC20th Oct. XEC WC 02/11/15._x000D_
_x000D_
25/09/15: CM Chased DN for the approval of the RFQ from Wippro and remind Dave the Business Case will need to go to Pre-sanction in the next week or week after._x000D_
_x000D_
21/09/15: CM Update from DD- DN will send the Business case due to go to Pre-sanction on 29/09.  Start up - due to end by 12/10/15 Initialtion Phase due to  end 19/10/15._x000D_
_x000D_
16/09 CM Update from Dave Newman- Current plan given via email aiming to represent the change at pre-sanction wc 28/09/15 assuming that the BRD is approved this week and Wipro respond promptly to the RFQ. RFQ work pack has been forwarded to Wipro for their review._x000D_
_x000D_
14/09/15 CM to chase the Business case and EAF of when going to Pre-Sanction._x000D_
_x000D_
10/09/15 DC: email received from DN to amend the name from PAF file update problem analysis to Address Validation and data cleansing. This has been actioned._x000D_
_x000D_
03/09/15 CM WBS codes have been set up - XBO/06046. DC to update the MySap easy coder_x000D_
26/08/15 Summary of this COR from Dave Newman- COR3782 is an internal project. It was raised via a CR. Now approved at ICAF. _x000D_
SU document including CAT was presented at pre-sanction wc 24/08. The change is now officially approved (to facilitate SU activities). As this is not an external project the normal ASA governance documentation arenot required:_x000D_
e.g. EQR, BEO, BER, CA, SN_x000D_
Instead the only deliverables will be:_x000D_
BRD, BC &amp; EAF._x000D_
The Start-up phase is planned to last for 6-8 weeks and to my current plan I will be looking to represent the BC @ pre-sanction on the 07/09 or 14/09, XEC representation will be the week after pre-sanction approval._x000D_
See this email filed for more info._x000D_
_x000D_
25/08/15 CM. Start up approach has been approved at Pre-sanction today and will be the next Phase for this project, this will be the Delivery  phase and will be closing down COR3585._x000D_
_x000D_
The documents Dave Newman will produce are a  PCC form, BRD and Business case which will be taken to pre-sanction._x000D_
_x000D_
No EQR, No BER, SN to be done as internal project_x000D_
19/08/15 CM: CR approved at ICAF on 19/08. Logged onto Clearquest and emailed out to team._x000D_
_x000D_
17/08/15-CM Dave Newman  submitted a new Change request to go to ICAF on 19/08/15. This is linked to COR3585.</v>
          </cell>
          <cell r="AO10">
            <v>42566</v>
          </cell>
        </row>
        <row r="11">
          <cell r="A11">
            <v>3792</v>
          </cell>
          <cell r="B11" t="str">
            <v>COR3792</v>
          </cell>
          <cell r="C11" t="str">
            <v>Monthly Smart Meter Installations Report</v>
          </cell>
          <cell r="D11">
            <v>42354</v>
          </cell>
          <cell r="E11" t="str">
            <v>CO-CLSD</v>
          </cell>
          <cell r="F11">
            <v>42807</v>
          </cell>
          <cell r="G11">
            <v>0</v>
          </cell>
          <cell r="H11">
            <v>42237</v>
          </cell>
          <cell r="I11">
            <v>42254</v>
          </cell>
          <cell r="J11">
            <v>0</v>
          </cell>
          <cell r="K11" t="str">
            <v>NNW</v>
          </cell>
          <cell r="L11" t="str">
            <v>NGD</v>
          </cell>
          <cell r="M11" t="str">
            <v>Ruth Cresswell</v>
          </cell>
          <cell r="N11" t="str">
            <v>ICAF - 26/08/15</v>
          </cell>
          <cell r="O11" t="str">
            <v>Darran Dredge</v>
          </cell>
          <cell r="P11" t="str">
            <v>CO</v>
          </cell>
          <cell r="Q11" t="str">
            <v>COMPLETE</v>
          </cell>
          <cell r="R11">
            <v>1</v>
          </cell>
          <cell r="S11">
            <v>42807</v>
          </cell>
          <cell r="U11">
            <v>42324</v>
          </cell>
          <cell r="V11">
            <v>42338</v>
          </cell>
          <cell r="W11">
            <v>42352</v>
          </cell>
          <cell r="X11">
            <v>42352</v>
          </cell>
          <cell r="Y11" t="str">
            <v>Jane Rocky 14/12/15</v>
          </cell>
          <cell r="AE11">
            <v>0</v>
          </cell>
          <cell r="AF11">
            <v>5</v>
          </cell>
          <cell r="AG11" t="str">
            <v>13/03/17 DC closed no ECF need as zero cost._x000D_
09/03/17 CCN returned from Networks._x000D_
20/01/17 New CCN drafted and sent to Networks to approve for closedown._x000D_
26.09.16: Cm Date requested by Darran Dredge to move forward the CCN to orginator date_x000D_
21.03.16: LC to send back to PO today for CCn to go to the networks_x000D_
04/01/16 CM-  A CCN will now be drafted and sent over to LC for her to get approval from the networks to confirm they are happy with the report delivered and happy for the report to be closed down. There will be no need for a ECF as this was no cost BER. Just a CCN from networks is required._x000D_
30/12/15 DC email from LC to say we can close this project down as the report has been sent out to the customer by MS and there is no need to send a SN. I have however sent a note to the customer confirming they are happy with the report and need nothing further from us._x000D_
29/12/15 DC email from LC, she is aware that the SN is due but needs to speak to MS tomorrow to clarify dates.  She will then be sending over the SN tomorrow.  I have left the email marked for your attention._x000D_
16/12/15 CA recived back from Chris Warner - filed in config library._x000D_
14/12/2015 CM BER has been reveiwed by Lorraine Cave Jane Rocky and Dave Turpin. This has been agreed that this change will be No cost BER and therfore has been sent to networks today stating this. No EAF is required._x000D_
10/12/15: WBS codes now set up_x000D_
03/12/15: Matt Smith has sent out a testing report to the networks for this and BER &amp; EAF produced with LC. CM to send round to pre-sanc group for review._x000D_
30/11/15 CM - Discussion with LC today we will produce the BER by 14.12.15 and send to Colin Thomson. Matt Smith has confirmed that there are no BER cost to produce this report- but still needs to come back to me on the UK Link impact as what needs to be stated in the BER document._x000D_
_x000D_
26/11/15: Email sent to MS to find out the UK link impacts for this one and the BEIR is due to go out on 30.11.15._x000D_
16/11/15: CM BEO received from Chris Warner today, approved.I have emailed this onto LC and Matt Smith with the BEIR due date attached._x000D_
13/11/15- CM Emailed chaser sent to Chris Warner for the BEO back for this project. I have now filled in the sections of the BEO for Chris and re-sent this over to Chris Warner to approve._x000D_
16/10/15 EC: Update following Portfolio Plan Meeting, 15/10/15 - LC to review and send the SUA to Pre-Sanction on 20/10/15._x000D_
_x000D_
14/10/15: CM EQR approved by LC and has been sent to networks today. Agreed with LC that the EQR did not need to go to pre-sanction as no costings. BER and start up approach requires to go to pre-sanction on 20/10/15_x000D_
_x000D_
01/10/15 CM: Revised EQIR sent today advising the networks that the EQR will not be sent until15/10/15._x000D_
09/09/15 CM: CM will be contact on the BER doc. Work will now be assigned to LC team and documentation to come from ASA._x000D_
_x000D_
07/09/15 CM - EQIR gone out to networks with EQR date. Dave Turpin is going to speak with JR about the future documentation and whose in charge of governance._x000D_
_x000D_
04/09/15 CM: Emailed DT reminding them for the EQIR is due 7/09/15 and asking who will be producing the documentation for the CR&gt;_x000D_
_x000D_
02/09/15 CM: Outstanding action for DT- DT is still to chase up of who will be doing the work for this._x000D_
26/08/15 CM Approved at ICAF on 26/08. Logged onto Database and Clarity . DT to confirm who will be doing the work for this report. Change acknowledgement  sent to networks_x000D_
Deborah to set up the WBS codes_x000D_
24/08/2015 - SUBMITTED TO ICAF 26TH AUGUST.</v>
          </cell>
          <cell r="AH11" t="str">
            <v>CLSD</v>
          </cell>
          <cell r="AI11">
            <v>42807</v>
          </cell>
          <cell r="AJ11">
            <v>42292</v>
          </cell>
          <cell r="AP11">
            <v>42758</v>
          </cell>
        </row>
        <row r="12">
          <cell r="A12">
            <v>4335</v>
          </cell>
          <cell r="B12" t="str">
            <v>CP4335</v>
          </cell>
          <cell r="C12" t="str">
            <v>UK Datacentre Clearance removal of Xoserve NTP dependancy from Legacy Datacentres</v>
          </cell>
          <cell r="E12" t="str">
            <v>BE-RCVD</v>
          </cell>
          <cell r="F12">
            <v>42956</v>
          </cell>
          <cell r="G12">
            <v>0</v>
          </cell>
          <cell r="H12">
            <v>42936</v>
          </cell>
          <cell r="J12">
            <v>0</v>
          </cell>
          <cell r="M12" t="str">
            <v>Beverley Viney</v>
          </cell>
          <cell r="N12" t="str">
            <v>ICAF</v>
          </cell>
          <cell r="O12" t="str">
            <v>Nicola Patmore</v>
          </cell>
          <cell r="P12" t="str">
            <v>CO</v>
          </cell>
          <cell r="Q12" t="str">
            <v>LIVE</v>
          </cell>
          <cell r="R12">
            <v>0</v>
          </cell>
          <cell r="U12">
            <v>42970</v>
          </cell>
          <cell r="AE12">
            <v>0</v>
          </cell>
          <cell r="AG12" t="str">
            <v>04/09/17 DC IA for XRN 4344 has been received and approved by JR to proceed ._x000D_
17/08/17 DC NW has sent an email to say they will not be sending an EQR, they will be submitting a BER to pre-sanction next week._x000D_
17/08/17 DC The EQR is due 23 August. A CR has been raised and will be going to flash validation today for discussion._x000D_
17/08/7 DC The CP was approved at the ChMC meeting 9th August.  The minutes have been put into the config library, the WBS codes have been requested.</v>
          </cell>
        </row>
        <row r="13">
          <cell r="A13">
            <v>3799</v>
          </cell>
          <cell r="B13" t="str">
            <v>COR3799</v>
          </cell>
          <cell r="C13" t="str">
            <v>Ad-hoc Interruption Auction – Autumn 2015</v>
          </cell>
          <cell r="E13" t="str">
            <v>PD-CLSD</v>
          </cell>
          <cell r="F13">
            <v>42493</v>
          </cell>
          <cell r="G13">
            <v>0</v>
          </cell>
          <cell r="H13">
            <v>42244</v>
          </cell>
          <cell r="J13">
            <v>0</v>
          </cell>
          <cell r="K13" t="str">
            <v>NNW</v>
          </cell>
          <cell r="L13" t="str">
            <v>NGD, SGN, WWU, NGN</v>
          </cell>
          <cell r="M13" t="str">
            <v>Joanna Ferguson</v>
          </cell>
          <cell r="N13" t="str">
            <v>ICAF - 02/09/15</v>
          </cell>
          <cell r="O13" t="str">
            <v>Lorraine Cave</v>
          </cell>
          <cell r="P13" t="str">
            <v>CO</v>
          </cell>
          <cell r="Q13" t="str">
            <v>CLOSED</v>
          </cell>
          <cell r="R13">
            <v>1</v>
          </cell>
          <cell r="S13">
            <v>42493</v>
          </cell>
          <cell r="AE13">
            <v>0</v>
          </cell>
          <cell r="AF13">
            <v>5</v>
          </cell>
          <cell r="AG13" t="str">
            <v>03/05/16- Jo Ferguson has confirmed she is happy to close this /. CM had a verbal conversation with LC and she has confirmed no EAF needed for this project and happy to close this. _x000D_
29/04/16: Cm has email Jo Feguson asking if she is happy for this to be closed down._x000D_
_x000D_
14/12/15 Cm Planning meeting - NEED A NOTE FROM JF SHE IS HAPPY WITH PROCESS THEN CAN CANCEL._x000D_
_x000D_
16/11/2015 CM: Update from planning meeting - LC once the networks are happy we can look into the closedown of this project.LC to give an update_x000D_
29/10/15 CM: Change request XRN3849 to support this report has been approved at ICAF on 28.10.15. This will be supported by UK Link Ad-hoc team and not chargeable._x000D_
16/10/15 EC: Update following Portfolio Plan Meeting, 15/10/15 - Need to confirm dates to JF before can send a CCN. Update closedown date to end of November. _x000D_
28/09/15 - Email received from Thomas Brine explaining that Customer Data services wouldn't manage this change but it would be IS Ops. I have emailed LC asking what she would like me to go back to JF with._x000D_
25/09/15 - CM has advised JF that Ops team will come back to us on Monday with the proposed dates for work to be done_x000D_
11/09/15: CM Jo Ferguson has confirmed she is happy with the approach with no documentation to be produced. LC advised to put 4 weeks from today for the CCN due date._x000D_
10/09/15- CM No documents being produced and Jo Fergusson has confirmed happy with this approach._x000D_
09/09/15 CM - LC confirmed to send out a Change acknowledgement to Networks explaining there will be no EQR,BER, SN to and LC approved to send this on to networks today._x000D_
03/09/15 DC WBS code created and sent to Finance._x000D_
03/09/15 - CM: Approved at ICAf on 02.09.15. Logged onto Clarity. Will run as a Business as usual Business as usual activity and runs once per annum. No documentation to be produced. Implementation date TBC. WBS codes requested on 03.09.15._x000D_
CM has emailed Lorraine Cave to send out a change acknowdgement. Explaining this will have no documentation produced for this change._x000D_
28/08/15 DC  Change Order received today.  Will be discussed at ICAF on 02/09 for approval.</v>
          </cell>
          <cell r="AP13">
            <v>42338</v>
          </cell>
        </row>
        <row r="14">
          <cell r="A14">
            <v>3842</v>
          </cell>
          <cell r="B14" t="str">
            <v>COR3842</v>
          </cell>
          <cell r="C14" t="str">
            <v>Modification Proposal 466AV - Changes to DM Read Services (with improved within day data provision)</v>
          </cell>
          <cell r="D14">
            <v>42419</v>
          </cell>
          <cell r="E14" t="str">
            <v>PD-PROD</v>
          </cell>
          <cell r="F14">
            <v>42440</v>
          </cell>
          <cell r="G14">
            <v>0</v>
          </cell>
          <cell r="H14">
            <v>42291</v>
          </cell>
          <cell r="I14">
            <v>42312</v>
          </cell>
          <cell r="J14">
            <v>0</v>
          </cell>
          <cell r="K14" t="str">
            <v>ADN</v>
          </cell>
          <cell r="L14" t="str">
            <v>NG</v>
          </cell>
          <cell r="M14" t="str">
            <v>Chris Warner</v>
          </cell>
          <cell r="N14" t="str">
            <v>ICAF 21/10/2015_x000D_
BER Approved pre-sanction 09/02/2016</v>
          </cell>
          <cell r="O14" t="str">
            <v>Mark Pollard</v>
          </cell>
          <cell r="P14" t="str">
            <v>CO</v>
          </cell>
          <cell r="Q14" t="str">
            <v>LIVE</v>
          </cell>
          <cell r="R14">
            <v>1</v>
          </cell>
          <cell r="U14">
            <v>42376</v>
          </cell>
          <cell r="V14">
            <v>42390</v>
          </cell>
          <cell r="W14">
            <v>42409</v>
          </cell>
          <cell r="Y14" t="str">
            <v>Pre-Sanction 09/02/2016</v>
          </cell>
          <cell r="AC14" t="str">
            <v>SENT</v>
          </cell>
          <cell r="AD14">
            <v>42440</v>
          </cell>
          <cell r="AE14">
            <v>1</v>
          </cell>
          <cell r="AF14">
            <v>3</v>
          </cell>
          <cell r="AG14" t="str">
            <v>27/07/17 DC The PM has change from DD to MP on this project._x000D_
06/06/17 DC Email from CH with evidence as to why this change should be pushed out ._x000D_
04/05/17 DC Date moved out to 19/5 as requested by CH._x000D_
26.09.16: Cm Date requested by Darran Dredge to move forward the CCN to orginator date_x000D_
21.03.16: Cm planning meeting - LC to produce PCC form this week._x000D_
11/03/20416 CM - Sent the scope note to networks_x000D_
03/03/16 DC: SNIR to be issued to network today._x000D_
19/02/16: Copy in Aswathy Chath into all corrispodance_x000D_
19/02/2016: CA received and email to Project team._x000D_
19/02/16: CM Emailed round to the ICAF group the amended change order form  we received from Chris Warner last week waiting on comments until 23.02.16_x000D_
16/02/16: CM BER approval email received from Chris Warner (but not the official CA). An amendment to the original change order has been made to include Scope 2 additional requirements. CM has emailed LC and TC asdvising thwem to submit an amended CO, EQR and BER for approval._x000D_
09/02/16 CM BER apporved at pre-Sanction and sent to networks today_x000D_
05/02/16: LC has submitted the BER for next weeks Pre-Sanction meeting. Will need to be represented by Dave Addison as well as Lorraine Cave._x000D_
05/02/16: CM Emailed TC , DT and LC advising that the BER is due for next weeks Pre-Sanction meeting._x000D_
29/01/16: CM LC update other elements to look into before LC can submit the BER for pre-sanction. Tahera and Dav T still disucssing elements of this._x000D_
_x000D_
28/01/16: CM Planning meeting today LC to produce the Start up and BER for this project._x000D_
21/01/2016: CM the BEIR sent to networks today. The BER will need to go to Pre-sanction before 09.02.16_x000D_
07/01/2016: Chris Warner sent the BEO back approved. BEIR will be done on 21/01/2016_x000D_
04/01/2016: CM chased LC for chase Chris Warner for the BEO back._x000D_
17/12/15 CM has Chased LC to chase Chris Warner for the BEO back. Today_x000D_
14/12/15: CM This project is live and CM sending a note to Chris Warner to chase the BEO back. There is a change request also supporting this  tracked under XRN3780._x000D_
10/12/15: CM The BER was due to go o to networks on 10.12.15. However, we have not received the BEO back from Chris Warner - So in CMSG today Lorraine Cave will send over a draft BEO for Chris to send back aproved. Once we have this BEO back approved. We can send over the BER._x000D_
10/11/2015 - CM Sent the EQR out today to the networks. Sent from LC approved_x000D_
09/11/15 DC : LC confirmed the EQR will be with us tomorrow._x000D_
09/11/15: CM: Email reminder to LC that EQR is due to go out tomorrow._x000D_
06/11/15 DC: The EQR has zero cost so will not need to go to Pre-Saction as per LC today._x000D_
05/11/15 DC: Email sent to LC asking if the EQR is going to Pre-Sanction next Tuesday._x000D_
04/11/15: CM has issued out the EQIR today with a EQR date of 10.11.15_x000D_
2/11/15 DC Email received from Michelle Fergussion saying she is showing as the analyst on this project, can we remover her name as this is not one of hers._x000D_
27/10/15 - Logged onto Clarity and WBS codes requested._x000D_
21/10/15 DC Approved at ICAF today.</v>
          </cell>
          <cell r="AJ14">
            <v>42318</v>
          </cell>
          <cell r="AL14">
            <v>42433</v>
          </cell>
          <cell r="AM14">
            <v>42440</v>
          </cell>
          <cell r="AN14">
            <v>42440</v>
          </cell>
          <cell r="AP14">
            <v>42909</v>
          </cell>
        </row>
        <row r="15">
          <cell r="A15">
            <v>3475</v>
          </cell>
          <cell r="B15" t="str">
            <v>COR3475</v>
          </cell>
          <cell r="C15" t="str">
            <v>Ad-hoc Interruption Auction – Autumn 2014</v>
          </cell>
          <cell r="E15" t="str">
            <v>PD-CLSD</v>
          </cell>
          <cell r="F15">
            <v>42066</v>
          </cell>
          <cell r="G15">
            <v>0</v>
          </cell>
          <cell r="H15">
            <v>41869</v>
          </cell>
          <cell r="J15">
            <v>0</v>
          </cell>
          <cell r="K15" t="str">
            <v>NNW</v>
          </cell>
          <cell r="M15" t="str">
            <v>Joanna Ferguson</v>
          </cell>
          <cell r="N15" t="str">
            <v>ICAF 27/08/14</v>
          </cell>
          <cell r="O15" t="str">
            <v>Lorraine Cave</v>
          </cell>
          <cell r="P15" t="str">
            <v>CO</v>
          </cell>
          <cell r="Q15" t="str">
            <v>COMPLETE</v>
          </cell>
          <cell r="R15">
            <v>1</v>
          </cell>
          <cell r="S15">
            <v>42066</v>
          </cell>
          <cell r="AE15">
            <v>0</v>
          </cell>
          <cell r="AF15">
            <v>5</v>
          </cell>
          <cell r="AG15" t="str">
            <v>03/03/15 KB - COR3475 closed down following approval from Joanna Ferguson (all required auction activities have been completed).   _x000D_
_x000D_
03/09/14 KB - Approval received from Jo Ferguson for non delivery of project governance._x000D_
_x000D_
02/09/14 KB - This is likely to run as a BAU activity without the requirement for a project.  Mark Smith has raised a CR (App Support have already approved the request).  Note sent to Jo Ferguson advising that a project is not required &amp; EQR, BER etc.will not be issued. A request received in 2011 (XRN2412) was run as a BAU activity without a project._x000D_
_x000D_
27/08/14 KB - Approvd at ICAF.  App Support have accepted the request; Fiona Cottam to establish process &amp; appropriate business team to support.  A previous request (xrn2412) was completed as a BAU with no costs applied. Project wraparound therefore not deemed necessary.</v>
          </cell>
        </row>
        <row r="16">
          <cell r="A16">
            <v>3457</v>
          </cell>
          <cell r="B16" t="str">
            <v>COR3457</v>
          </cell>
          <cell r="C16" t="str">
            <v>Solution to meet the obligations of UNC MOD 425V &amp; UNC MOD455</v>
          </cell>
          <cell r="D16">
            <v>42040</v>
          </cell>
          <cell r="E16" t="str">
            <v>PD-IMPD</v>
          </cell>
          <cell r="F16">
            <v>42083</v>
          </cell>
          <cell r="G16">
            <v>0</v>
          </cell>
          <cell r="H16">
            <v>41879</v>
          </cell>
          <cell r="I16">
            <v>41892</v>
          </cell>
          <cell r="J16">
            <v>1</v>
          </cell>
          <cell r="K16" t="str">
            <v>ADN</v>
          </cell>
          <cell r="M16" t="str">
            <v>Joanna Ferguson</v>
          </cell>
          <cell r="N16" t="str">
            <v>ICAF 03/09/14</v>
          </cell>
          <cell r="O16" t="str">
            <v>Jon Follows</v>
          </cell>
          <cell r="P16" t="str">
            <v>CO</v>
          </cell>
          <cell r="Q16" t="str">
            <v>LIVE</v>
          </cell>
          <cell r="R16">
            <v>1</v>
          </cell>
          <cell r="X16">
            <v>42031</v>
          </cell>
          <cell r="Y16" t="str">
            <v>Pre Sanction Review Meeting 20/01/15</v>
          </cell>
          <cell r="Z16">
            <v>94571</v>
          </cell>
          <cell r="AC16" t="str">
            <v>SENT</v>
          </cell>
          <cell r="AD16">
            <v>42083</v>
          </cell>
          <cell r="AE16">
            <v>0</v>
          </cell>
          <cell r="AF16">
            <v>3</v>
          </cell>
          <cell r="AG16" t="str">
            <v>01/078/17 DC Email from DM to inform us this project should now be in closedown but the CCN will not be done untill December 2017 due to lack of resource._x000D_
24/05/17 DC Dates pushed out re finances as per ME planning meeting this month._x000D_
28/03/17 DC Update from planning meeting CCN due date 30/6/17._x000D_
23/03/17 Email from JF confirming the CCN date should be 31st May_x000D_
17/03/17 DC Discussion with ME this is now in implementation, changed status to reflect this._x000D_
07/11/16: CM Update from Jon Follows to move the CCN due date out to 31.03.17 as the Networks are to determine whether they wish for a second phase to include a back billing facility or wait for new UK Link. This cannot be closed until this is determined_x000D_
07/06/16: Update from the planning meeting-_x000D_
This is waiting for the networks to agree to this project to be closed down. _x000D_
21/03/16: CM Planning meeting Dan McG update -  the back billing issue is still ongoing. It is likely that this will be pushed back beyond the April ’16 end date but we are unable to provide a firm date as of yet so please keep this as the end of April ’16._x000D_
22/02/2016 AT Still looking on the back billing element for closure._x000D_
_x000D_
27/01/16: Update from Planning Meeting, 26/01/16 - Issues with back billing. Will send closedown documents end of February 16. _x000D_
14/12/15 CM EXPECTING A NEW TIMELINE FROM WIPRO. AS SOON AS THEY HAVE DETAILS, WILL RAISE A PCC FORM WITH COMMITED DATES. % COMPLETE THROUGH ANALYSIS AND DESIGN. EXPECTING UPDATES BY THE END OF THE WEEK. May know by Mid Jan if Phase 2 will be going ahead._x000D_
16/10/15 EC: Update following Portfolio Plan Meeting, 15/10/15 - Can’t close this COR down until Networks make a decision on Back Billing element. Update closedown to end of 2015._x000D_
14/10/15 - Update from CMSG meeting on 08/10/15- Agreed the 19th Oct – BER will be brought to pre-sanction meeting._x000D_
17/08/15- Update from Jon Follows- Finished PIS. Closed in Oct and all documents for closedown. EAF , CCN and Lessons learnt to come in Oct 15. But on Track. _x000D_
20/07/15 CM: Update from JF testing now complete on 08/07/15, implementation will be completed by 09/07/15. Currently in 2nd week of PIS - due to complete on 03/08/15 (this may complete 1 week ahead of schedule)._x000D_
22/01/15 KB - Refer to emails in mailbox regarding change in title.  _x000D_
09/10/14 KB - EQR due date od 10/10/14 removed per agreement at CMSG meeting.  A revised date will be provided following a further challenge of the costs provided so far for a combined CMS release.</v>
          </cell>
          <cell r="AL16">
            <v>42053</v>
          </cell>
          <cell r="AM16">
            <v>42083</v>
          </cell>
          <cell r="AO16">
            <v>42194</v>
          </cell>
          <cell r="AP16">
            <v>43372</v>
          </cell>
        </row>
        <row r="17">
          <cell r="A17">
            <v>232</v>
          </cell>
          <cell r="B17" t="str">
            <v>COR232</v>
          </cell>
          <cell r="C17" t="str">
            <v>Automatic upload of values into B2K &amp; Automatic issue of supporting documentation via the IX (Phase 2)</v>
          </cell>
          <cell r="E17" t="str">
            <v>BE-CLSD</v>
          </cell>
          <cell r="F17">
            <v>41197</v>
          </cell>
          <cell r="G17">
            <v>0</v>
          </cell>
          <cell r="H17">
            <v>38770</v>
          </cell>
          <cell r="J17">
            <v>0</v>
          </cell>
          <cell r="N17" t="str">
            <v>Simon McKeown</v>
          </cell>
          <cell r="O17" t="str">
            <v>Lorraine Cave</v>
          </cell>
          <cell r="P17" t="str">
            <v>BI</v>
          </cell>
          <cell r="Q17" t="str">
            <v>CLOSED</v>
          </cell>
          <cell r="R17">
            <v>0</v>
          </cell>
          <cell r="U17">
            <v>39029</v>
          </cell>
          <cell r="W17">
            <v>39134</v>
          </cell>
          <cell r="X17">
            <v>39134</v>
          </cell>
          <cell r="Y17" t="str">
            <v>Martin Baker</v>
          </cell>
          <cell r="AE17">
            <v>0</v>
          </cell>
          <cell r="AF17">
            <v>6</v>
          </cell>
          <cell r="AG17" t="str">
            <v>15/10/12 KB - Status set to BE-CLSD per e-mail from Max (to Tricia Moody) which states "Tricia, following our conversation on Friday, this is confirmation that you agreed to the closure of the above project on the grounds that there is not a sufficient business case to deliver it as a project at this time. You mentioned that some elements had been taken forward by ME Team and are being dealt with as other projects are changing the impacted system"
10/09/12 KB - Transferred from DT to LC due to change in roles._x000D_
_x000D_
09/06/11 AK - Update rec'd from Dave Turpin. This change will remain on hold until next year. Next update due at the end of January 2012.
14/04/11 AK - Update rec'd from Dave Turpin. There is currently no Analyst assigned to this change._x000D_
22/06/10 AK - Update rec'd from Dave Turpin confirming that this change should remain on hold._x000D_
_x000D_
07/06/10 AK - Email sent to Debi Jones stating "This change is currently at BE-SENT status as at 21/02/07. The last update we received was on 30/01/09 &amp; stated that this change should remain on hold as it is pending the analysis of the IPP Project (COR0664). As there have already been two iterations of IPP implemented &amp; Iteration 3 is due to be implemented in July, please can you confirm whether this change should remain on hold &amp; provide a further update to ensure the Tracking Sheet correctly reflects the current status of this change."
30/01/09 AK - Update rec'd from Dave Turpin stating that this change should remain on hold as it is pending the analysis of the IPP Project (COR0664)
18/12/08 AK - Email rec'd from Debi Jones following the release of the Manager Aligned report, stating "This project has been put on hold pending analysis output from the IP project as there are some common areas between the 2 projects."
4/11/08 KB - In response to Manager Aligned report, e-mail from Debi Jones advising that Process Owner is Linda Whitcroft._x000D_
_x000D_
07/08/08 EH - Following a conversation with Debi Jones the implementation date was changed from 23/08/08 to Dec 08.
24/06/08 AK - With Bob Marshall leaving xoserve, Debi Jones advised via email that this change should transfer to Dave Turpin.
22/05/08 - MP - BM confirmed second phase has started - hence this new line to track the second implementation; this line does not show data for initiation stages of the project, which can be seen in the original (COR0231-1)</v>
          </cell>
        </row>
        <row r="18">
          <cell r="A18">
            <v>3313</v>
          </cell>
          <cell r="B18" t="str">
            <v>COR3313</v>
          </cell>
          <cell r="C18" t="str">
            <v>Modify GSR Report Date Range</v>
          </cell>
          <cell r="D18">
            <v>41740</v>
          </cell>
          <cell r="E18" t="str">
            <v>PD-CLSD</v>
          </cell>
          <cell r="F18">
            <v>41975</v>
          </cell>
          <cell r="G18">
            <v>0</v>
          </cell>
          <cell r="H18">
            <v>41670</v>
          </cell>
          <cell r="I18">
            <v>41683</v>
          </cell>
          <cell r="J18">
            <v>0</v>
          </cell>
          <cell r="K18" t="str">
            <v>NNW</v>
          </cell>
          <cell r="L18" t="str">
            <v>NGD</v>
          </cell>
          <cell r="M18" t="str">
            <v>Ruth Thomas</v>
          </cell>
          <cell r="N18" t="str">
            <v>ICAF 05/02/14</v>
          </cell>
          <cell r="O18" t="str">
            <v>Lorraine Cave</v>
          </cell>
          <cell r="P18" t="str">
            <v>CO</v>
          </cell>
          <cell r="Q18" t="str">
            <v>COMPLETE</v>
          </cell>
          <cell r="R18">
            <v>0</v>
          </cell>
          <cell r="S18">
            <v>42199</v>
          </cell>
          <cell r="T18">
            <v>0</v>
          </cell>
          <cell r="U18">
            <v>41696</v>
          </cell>
          <cell r="V18">
            <v>41709</v>
          </cell>
          <cell r="W18">
            <v>41731</v>
          </cell>
          <cell r="Y18" t="str">
            <v>Pre Sanction Meeting 25/03/14</v>
          </cell>
          <cell r="Z18">
            <v>3702</v>
          </cell>
          <cell r="AC18" t="str">
            <v>SENT</v>
          </cell>
          <cell r="AD18">
            <v>41753</v>
          </cell>
          <cell r="AE18">
            <v>0</v>
          </cell>
          <cell r="AF18">
            <v>5</v>
          </cell>
          <cell r="AG18" t="str">
            <v>14/01/2015 AT - CCN RECEIVED ON THE 02/12/2014</v>
          </cell>
          <cell r="AH18" t="str">
            <v>CLSD</v>
          </cell>
          <cell r="AI18">
            <v>41975</v>
          </cell>
          <cell r="AJ18">
            <v>41682</v>
          </cell>
          <cell r="AL18">
            <v>41753</v>
          </cell>
          <cell r="AM18">
            <v>41753</v>
          </cell>
          <cell r="AO18">
            <v>41767</v>
          </cell>
        </row>
        <row r="19">
          <cell r="A19">
            <v>3316</v>
          </cell>
          <cell r="B19" t="str">
            <v>COR3316</v>
          </cell>
          <cell r="C19" t="str">
            <v>Implementation of UNC Modification 0451AV_x000D_
(MOD451AV Individual Settlements for Prepayment and Smart Prepayment Meters)</v>
          </cell>
          <cell r="D19">
            <v>41844</v>
          </cell>
          <cell r="E19" t="str">
            <v>PD-CLSD</v>
          </cell>
          <cell r="F19">
            <v>42306</v>
          </cell>
          <cell r="G19">
            <v>0</v>
          </cell>
          <cell r="H19">
            <v>41675</v>
          </cell>
          <cell r="I19">
            <v>41688</v>
          </cell>
          <cell r="J19">
            <v>1</v>
          </cell>
          <cell r="K19" t="str">
            <v>ADN</v>
          </cell>
          <cell r="M19" t="str">
            <v>Jo Ferguson</v>
          </cell>
          <cell r="N19" t="str">
            <v>ICAF 05/02/14._x000D_
BER &amp; Bus Case Pre-Sanction - 01/07/14</v>
          </cell>
          <cell r="O19" t="str">
            <v>Lorraine Cave</v>
          </cell>
          <cell r="P19" t="str">
            <v>CO</v>
          </cell>
          <cell r="Q19" t="str">
            <v>COMPLETE</v>
          </cell>
          <cell r="R19">
            <v>1</v>
          </cell>
          <cell r="S19">
            <v>42306</v>
          </cell>
          <cell r="T19">
            <v>0</v>
          </cell>
          <cell r="U19">
            <v>41702</v>
          </cell>
          <cell r="V19">
            <v>41715</v>
          </cell>
          <cell r="W19">
            <v>41845</v>
          </cell>
          <cell r="Y19" t="str">
            <v>Pre Sanction email review</v>
          </cell>
          <cell r="Z19">
            <v>223891</v>
          </cell>
          <cell r="AC19" t="str">
            <v>SENT</v>
          </cell>
          <cell r="AD19">
            <v>41849</v>
          </cell>
          <cell r="AE19">
            <v>1</v>
          </cell>
          <cell r="AF19">
            <v>3</v>
          </cell>
          <cell r="AG19" t="str">
            <v>28/10/15: CM: Double checked the CCN document and Adam Turbitt and Portfolio Office are happy that the CCN does have Approved in the Option Chosen in the actual CCN Document this will be suffiecient for the Auditors._x000D_
26/10/15 CM: DC to chase JF of the approval on the CCN document as we require the approval from JF before we can close this down. DN has confirmed that the project is now closed and ECF has been complete also._x000D_
16/10/15 EC: Update following Portfolio Plan Meeting, 15/10/15 - ECF approved 15/10._x000D_
08/10/15: CM has chased Jo Ferguson for the CCN approval in CMSG meeting. No need to chase her for this for sometime._x000D_
05/10/15: CM Approved CCN received from Jo ferguson. However the approval is not stated on the CCN form, DC has email Jo Fergusson asking her to type Approved on the actual CCN document. CM will ask at CMSG if no response._x000D_
01/10/2015 DC CCN sent to Network today. _x000D_
21/09/15 CM: Update from LC on Track 97% complete. Awaiting CCN to be completed. Close down date still due 2/10/15._x000D_
27/08/15 CM: Update from ian Snookes- Following an update from IS Ops (delaying the completion of XRN3694) this has meant that the CCN date of submission is now due to be issued on 2nd October 2015. _x000D_
17/08/15 CM :  Closedown is 95% complete and due to send the closedown this month. _x000D_
06/08/15:CM Update from Iain Snookes - The CCN submission date for COR3316 is now estimated to be EOW 28th August.  The reason for this is we are unable to submit the CCN until the ME team have completed XRN3694.  _x000D_
The CCN is drafted and ready to be issued in support of the above._x000D_
_x000D_
20/07/15- CM Update from LC has agreed with Rob Smith to complete the transfer forms, so this should be due to closedown this week 20/07/15._x000D_
30/06/15- CM- Update from LC implemented waiting on planned date for UK Link. LC to speak with Rob Smith to confirm final dates._x000D_
_x000D_
07/07/14 AT - BER issued for email Pre Sanction email approval _x000D_
12/06/1_x000D_
4 KB - CMSG meeting approved revised BER delivery date of 25/07/14 - currently 26/06/14. _x000D_
18/02/14 KB - Communication changed to Cat 3 (DN's only) per communications between Dave Turpin &amp; Fo Ferguson (see email).  _x000D_
05/02/14 KB - Approved at ICAF. _x000D_
04/02/14 KB - Late submission to ICAF.  DT to confirm external spend category with Jo.</v>
          </cell>
          <cell r="AH19" t="str">
            <v>CLSD</v>
          </cell>
          <cell r="AI19">
            <v>42278</v>
          </cell>
          <cell r="AJ19">
            <v>41703</v>
          </cell>
          <cell r="AO19">
            <v>42035</v>
          </cell>
          <cell r="AP19">
            <v>42279</v>
          </cell>
        </row>
        <row r="20">
          <cell r="A20" t="str">
            <v>0970a</v>
          </cell>
          <cell r="B20" t="str">
            <v>COR0970a</v>
          </cell>
          <cell r="C20" t="str">
            <v>Revised DN Interruption Requirements</v>
          </cell>
          <cell r="D20">
            <v>40772</v>
          </cell>
          <cell r="E20" t="str">
            <v>SN-CLSD</v>
          </cell>
          <cell r="F20">
            <v>40787</v>
          </cell>
          <cell r="G20">
            <v>1</v>
          </cell>
          <cell r="H20">
            <v>40683</v>
          </cell>
          <cell r="J20">
            <v>0</v>
          </cell>
          <cell r="K20" t="str">
            <v>ADN</v>
          </cell>
          <cell r="M20" t="str">
            <v>Alan Raper</v>
          </cell>
          <cell r="N20" t="str">
            <v>Workload Meeting 09/03/11</v>
          </cell>
          <cell r="O20" t="str">
            <v>Dave Turpin</v>
          </cell>
          <cell r="P20" t="str">
            <v>CO</v>
          </cell>
          <cell r="Q20" t="str">
            <v>CLOSED</v>
          </cell>
          <cell r="R20">
            <v>1</v>
          </cell>
          <cell r="Y20" t="str">
            <v>Manually approved by all parties on 02/08/11</v>
          </cell>
          <cell r="Z20">
            <v>332027</v>
          </cell>
          <cell r="AC20" t="str">
            <v>CLSD</v>
          </cell>
          <cell r="AD20">
            <v>40787</v>
          </cell>
          <cell r="AE20">
            <v>0</v>
          </cell>
          <cell r="AF20">
            <v>3</v>
          </cell>
          <cell r="AG20" t="str">
            <v>08/09/11 AK - Discussed at Workload Meeting on 07/09/11. Dave Turpin wrote to the DN's advising that, following the approval (CA) of the revised costs for DNI, there is no specific change of scope that would require a further Scope Notification to be sent as the additional work was due to  design complexities and not increased requirements. The dates for completion and scope of work therefore remain unchanged. As the SN was sent out originally under COR0970 &amp; we have confirmed that no additional SN is required, the status of this line can be updated to PD-PROD. As per the update on 02/08/11, this line will now be closed down &amp; the change will revert back to it's original line (COR0970).  
30/08/11 AK - CMSG Minutes from 10/08/11 state "Revised BER issued 02/08/11. Meeting agreed that further discussion with regard to the increased costs should take place at the interim CMSG t-con on Friday 26th August."
02/08/11 AK - This line has been created in the Tracking Sheet to manage the revised BER in relation to this change. Once this line has reached PD-PROD status, this line will close down &amp; tracking will revert back to the original line.</v>
          </cell>
          <cell r="AL20">
            <v>40787</v>
          </cell>
          <cell r="AM20">
            <v>40787</v>
          </cell>
          <cell r="AN20">
            <v>40787</v>
          </cell>
        </row>
        <row r="21">
          <cell r="A21">
            <v>984</v>
          </cell>
          <cell r="B21" t="str">
            <v>COR0984</v>
          </cell>
          <cell r="C21" t="str">
            <v>Gemini Re-Platforming (formally Gemini Refresh)</v>
          </cell>
          <cell r="D21">
            <v>40795</v>
          </cell>
          <cell r="E21" t="str">
            <v>PD-CLSD</v>
          </cell>
          <cell r="F21">
            <v>42009</v>
          </cell>
          <cell r="G21">
            <v>0</v>
          </cell>
          <cell r="H21">
            <v>39847</v>
          </cell>
          <cell r="I21">
            <v>39897</v>
          </cell>
          <cell r="J21">
            <v>0</v>
          </cell>
          <cell r="K21" t="str">
            <v>TNO</v>
          </cell>
          <cell r="M21" t="str">
            <v>Sean McGoldrick</v>
          </cell>
          <cell r="N21" t="str">
            <v>Workload Meeting 11/03/09</v>
          </cell>
          <cell r="O21" t="str">
            <v>Dene Williams</v>
          </cell>
          <cell r="P21" t="str">
            <v>BI</v>
          </cell>
          <cell r="Q21" t="str">
            <v>COMPLETE</v>
          </cell>
          <cell r="R21">
            <v>1</v>
          </cell>
          <cell r="S21">
            <v>42009</v>
          </cell>
          <cell r="U21">
            <v>40044</v>
          </cell>
          <cell r="V21">
            <v>40059</v>
          </cell>
          <cell r="W21">
            <v>40378</v>
          </cell>
          <cell r="X21">
            <v>40378</v>
          </cell>
          <cell r="Y21" t="str">
            <v>XM2 Review Meeting 13/07/10</v>
          </cell>
          <cell r="Z21">
            <v>12294076</v>
          </cell>
          <cell r="AC21" t="str">
            <v>SENT</v>
          </cell>
          <cell r="AD21">
            <v>40809</v>
          </cell>
          <cell r="AE21">
            <v>0</v>
          </cell>
          <cell r="AF21">
            <v>5</v>
          </cell>
          <cell r="AG21" t="str">
            <v>30/09/14 KB - CCN due date moved from 30/09/14 to 31/10/14 per Lync message from Alison Kane. _x000D_
31/03/14 KB - CCN due date moved from 31/03/14 to 30/04/14 per email from Alison Kane. _x000D_
04/02/14 KB - CCN due date moved from 24/01/14 to 31/03/14 per PCC change request from submitted by Stephen Adindu.  _x000D_
30/01/12 AK - Email rec'd from Lee Foster on 25/01/12 requesting that the Project Manager for this change is amended from Lee Foster to Andrew Boyton.
19/10/11 KB - Imp date moved from 01/04/13 to 19/05/13 per Jo Harze._x000D_
14/09/11 AK - Email sent to Sean McGoldrick from Andy Earnshaw on 13/09/11 stating "Thank you for sending the Change Authorisation so swiftly. I just wanted to clarify that the total cost for the project including Design and Development is a range of £13,613,883 to £14,381106. The Change Authorisation specifies and approved amount of £12,417,106 for development, which is fine, I just wanted to make it clear that the Design cost of £1,964,000 is in addition to this amount. Is that your understanding?" Sean responded, stating "The Design costs were already authorised, and so have not been duplicated in this CA, which deals with the D&amp;I phase only._x000D_
24/08/11 AK - Following a conversation with Matt Rider, the line detailing the revised BER (COR0984a) has been reopened as it contains all the relevant data in relation to the revised BER. Once the CA has been received, the line can be closed down._x000D_
22/08/11 AK - Revised BER was sent on Friday, 19th August. Now the revised BER has been sent out, COR984a can now close down &amp; tracking will revert back to this original line under COR0984._x000D_
25/11/10 AK - Discussed at Workload Meeting on 24/11/10 following a review of documents sent awaiting authorisation. Change is being re-scoped. Work already carried out will need to be revisited.
30/07/10 AK - Revised BER sent to Networks with covering note stating "As agreed during finance discussions, this BER reflects the assumed ASR quote for National Grid services to Xoserve to complete this project (£80k), which does not include the cost of National Grid business resource." 
19/07/10 AK - Following the release of the BER, email rec'd from Sean McGoldrick stating "Thanks for this.  A couple of questions: Can you let me have a breakdown of the costs within each Financial year, (i.e. 2010/11 and 2011/12)? I can’t see any mention of you having included a risk value. Can you confirm if this is so, and, if not, how much it is?" Forwarded to Project Team for a response.
22/06/10 AK - Email rec'd from Sean McGoldrick stating "Thanks Andy…"
21/06/10 AK - Andy Earnshaw confirmed that Sean McGoldrick had sent his written agreement by email to change the BER due date to 19/07/10 but email not copied to the Change Orders mailbox &amp; no longer available from the Project Team. Andy sent Sean an email stating "I can confirm that when I send the Gemini Re-platforming Business Evaluation Report to you on 19th July 2010, I will copy in Corinne Lury and Simon Cave." by way of agreement to change the date. BER due date amended from 26/06/10 to 19/07/10.
16/06/10 AK - Email sent to Sean McGoldrick from Andy Earnshaw stating "Xoserve &amp; NG made a joint decision at the 'Readiness for Sanction Meeting' to move the submission of the GRP Investment Paper to the TIC meeting on 03/08/10. This position was ratified in yesterday's PMB. Xoserve will submit a paper through the July internal governance process to enable the delivery of the GRP BER to you on 19th July 2010. Please let me know if this causes any problems."
03/06/10 AK - Process Owner amended from Tricia Moody / UKT to Tricia Moody / Nigel Humphrey (NGT) following update from Lee Foster.
19/04/10 AK - Following a meeting with Lee Foster, Andy Earnshaw, Max Pemerton &amp; Alison Kane, the line that was added to the Tracking Sheet for the additional work (COR0984-a) has been closed down &amp; the current BER due date has been populated as 26/06/10 although we are still awaiting confirmation of acceptance of this date from Sean McGoldrick.
31/03/10 AK - Andy Earnshaw confirmed that due to a change in the scope of this project, a new EQR had been sent out (using COR0984-a). We are waiting for Sean McGoldrick to send a BEO authorising this work. When this has been received, the BE IR date will be populated 10 days from receipt. Once the BE IR has been sent, COR0984-a can be closed down &amp; return to BER tracking in this line. BER due date of 19/03/10 removed, awaiting revised BEO from the Network. 
25/03/10 AK - Discussed at Workload Meeting on 24/03/10. BER due date has been requested to move back from 19/03/10 to 25/06/10 &amp; agreement is being sought from Network. Email sent to Sean McGoldrick stating "Following the email sent to you on 19th March 2010 from Andy Earnshaw (attached), please can you confirm your acceptance for a revised BER delivery date of 25th June 2010."
19/03/10 AK - Email sent by Andy Earnshaw to Sean McGoldrick stating "I understand that there was a little confusion about the figures that were supplied in the Gemini Re-Platforming Evaluation Quotation Report (EQR) that we issued to you on 16th March. The two figures under the 'Evaluation Service Offered' is the range for the cost of delivery (£1,500,718 - £1,856,367) and the figures in the last sentence of the paragraph is the highest value which was then engrossed (1,856,367 engrossed to £1,974,859).  This approach is consistent with the values provided in the original EQR. I hope this clarifies the situation. Prior to the inclusion of the Proof of Concept (PoC) to the scope of the project we communicated a BER submission date of 19th March 2010.  Given that the Design Phase will now complete in the summer to accommodate the PoC is a revised BER submission date of 25th June acceptable to you?". Awaiting confirmation of acceptance of change in BER date from Sean McGoldrick. Once received, BER due date can be amended. 
16/03/10 AK - Following discussion, Andy Earnshaw advised that the revised EQR relates to an additional piece of work that may or may not be required. Either way, the original change will continue &amp; the BER is planned for 21/06/10. The Network has not yet been informed of the change to the original BER date (was 19/03/10), therefore Andy will send a communication to Sean McGoldrick by 19/03/10 requesting his agreement to change the date. BER due date populated into the Tracking Sheet as per the original date of 19/03/10. A second line has now been created in the Tracking Sheet (COR0984-a) to cover the additional work detailed in the revised EQR. 
16/03/10 AK - Revised EQR sent to Networks today. BER due date of 21/06/10 has been removed as we are awaiting a revised BEO. As this change has already reached BE-PROD status, this will need to be managed manually once the BEO is received.
10/03/10 AK - Discussed at Workload Meeting on 10/03/10. BER due date moved back to 21/06/10.
20/01/10 - Update rec'd from Lee Foster. BER due date to be amended from 29/01/10 to 19/03/10.
03/09/09 AK - BE IR sent to Sean McGoldrick stating "We confirm receipt of your Business Evaluation Order for the above Change Order . Due to the nature of Gemini Re-Platforming and its current position we can advise that our current estimate is to deliver the Business Evaluation Report in January 2010.  This will be refined during discussions in the project and portfolio meetings." 
19/08/09 KB - BEO received.  BEO received date changed from original date of 03/02/09 to 19/08/09 based on the change reverting to a reportable network change.          
29/07/10 AK - Finance Sheet states that this change moved to category 7 from category 5 on 29/07/09.                                
28/07/09 AK - EQR sent to Transmission following XM2 Review at the meeting this morning. BE IR date removed. This change is now classed as reportable to Networks (TNO) with Sean McGoldrick as the NOR. The status has already reached BE-PROD, therefore once BEO is received, the BE IR due date will need to be used to monitor this change through to BER submission. Also, the title of this Project has changed from "Gemini Refresh" to "Gemini Re-Platforming".
24/07/09 AK - Update rec'd from Andy Earnshaw. The EQR will be sent out on Tuesday, 28/07/09. BE IR due date amended to 28/07/09._x000D_
21/07/09 AK - Update rec'd from Andy Earnshaw. Due to changes to the scope of the project, an EQR needs to be sent this Friday, 24/07/09. As the status has already reached BE-PROD, the BE IR date has been amended to 24/07/09 to monitor this.
07/07/09 AK - Update rec'd from Andy Earnshaw. BE IR date needs to change from 03/07/09 to 18/08/09._x000D_
25/06/09 AK - Discussed at Workload Meeting on 24/06/09. BE initial response due 30/06/09. This is currently an internal change that is in External Spend Pot 7 however it has transferred to External Spend Pot 5 as NGT will be funding the change. A BER will be sent to NGT detailing the costs involved. Once this document is sent out, this change will become an external change &amp; will be subject to the standard Change Order Process timescales. BE initial response date has been put back to 03/07/09 to assess when the BER will be sent.
25/03/09 AK - Andy Earnshaw advised that costs will not be known until the end of June, therefore the BE initial response date should be amended to 30/06/09.
16/03/09 AK - Email rec'd from Andy Earnshaw stating "As per your request for an EQR date, the Project Brief (EQR) was issued and approved on 3rd February 2009." Status amended to BE-PROD &amp; BE initial response due date populated as 30/03/09 to drive an update to ensure we do not loose visibility._x000D_
11/03/09 AK - The Mandate &amp; Project Brief for this change were approved by Steve Adcock on 03/02/09. This is an internal change &amp; will not be subject to normal project documentation. It is not subject to initial response dates, however the EQ initial response date has been populated as 25/03/09 to drive an update to ensure we do not loose visibility.</v>
          </cell>
          <cell r="AH21" t="str">
            <v>CLSD</v>
          </cell>
          <cell r="AI21">
            <v>42009</v>
          </cell>
          <cell r="AJ21">
            <v>39847</v>
          </cell>
          <cell r="AK21">
            <v>39847</v>
          </cell>
          <cell r="AL21">
            <v>40809</v>
          </cell>
          <cell r="AM21">
            <v>40809</v>
          </cell>
          <cell r="AN21">
            <v>40809</v>
          </cell>
          <cell r="AO21">
            <v>41413</v>
          </cell>
          <cell r="AP21">
            <v>41971</v>
          </cell>
        </row>
        <row r="22">
          <cell r="A22">
            <v>3312</v>
          </cell>
          <cell r="B22" t="str">
            <v>COR3312</v>
          </cell>
          <cell r="C22" t="str">
            <v>COR3312 - SCR Modification Proposal – Revision to the Gas Deficit Emergency cashout arrangements</v>
          </cell>
          <cell r="D22">
            <v>41948</v>
          </cell>
          <cell r="E22" t="str">
            <v>PD-CLSD</v>
          </cell>
          <cell r="F22">
            <v>42409</v>
          </cell>
          <cell r="G22">
            <v>0</v>
          </cell>
          <cell r="H22">
            <v>41669</v>
          </cell>
          <cell r="I22">
            <v>41682</v>
          </cell>
          <cell r="J22">
            <v>0</v>
          </cell>
          <cell r="K22" t="str">
            <v>NNW</v>
          </cell>
          <cell r="L22" t="str">
            <v>NGT</v>
          </cell>
          <cell r="M22" t="str">
            <v>Sean McGoldrick</v>
          </cell>
          <cell r="N22" t="str">
            <v xml:space="preserve"> ICAF on 05/02/14</v>
          </cell>
          <cell r="O22" t="str">
            <v>Lorraine Cave</v>
          </cell>
          <cell r="P22" t="str">
            <v>CO</v>
          </cell>
          <cell r="Q22" t="str">
            <v>COMPLETE</v>
          </cell>
          <cell r="R22">
            <v>1</v>
          </cell>
          <cell r="S22">
            <v>42409</v>
          </cell>
          <cell r="T22">
            <v>0</v>
          </cell>
          <cell r="U22">
            <v>41795</v>
          </cell>
          <cell r="V22">
            <v>41808</v>
          </cell>
          <cell r="W22">
            <v>41922</v>
          </cell>
          <cell r="Y22" t="str">
            <v>Pre Sancton Review Meeting 30/09/14</v>
          </cell>
          <cell r="Z22">
            <v>211878</v>
          </cell>
          <cell r="AC22" t="str">
            <v>SENT</v>
          </cell>
          <cell r="AD22">
            <v>41950</v>
          </cell>
          <cell r="AE22">
            <v>0</v>
          </cell>
          <cell r="AF22">
            <v>5</v>
          </cell>
          <cell r="AG22" t="str">
            <v>12.02.16: ECF has now been uploaded on Config Library._x000D_
09.02.16: Closed this project on database - still need to go through the documents for audit purposes_x000D_
05/02/16: Signed ECF received just waiting on some Build documents to come through from ian Snookes._x000D_
27/01/16: Update from Planning Meeting, 26/01/16 - This should close down by the end of the week, just waiting on a signature from VP on the ECF. _x000D_
20/01/2016: CCN received from Beverley Viney with approval. Now closed. CM chased Darran D for the signed ECF for the library. Left Live in database for now as waiting for the ECF_x000D_
15/01/16: CM Beverley said this will get the CCN back by end of Feb 16, she has some elements to complete first. This was in the CMSG meeting._x000D_
08/01/16: CM CCN Issued to the networks today for approval.  Has been agreed with Lorraine Cave that ECF to be signed after the return of CCN to ensure final sign off of the ECF reflects that of the NG Transmission CCN approved value_x000D_
14/12/15 Cm _ Planning meeting - 3312 – LC HAS FURTHER MEETING AND TRYING TO GET THIS ONE CLOSEDOWN – CANT UNTILL WE HAVE DATES FROM IS OP’S _x000D_
16/11/15: CM Update from planning meeting Implementation complete in Sept. However the networks want to test this out. So CCN due date end of Feb16_x000D_
26/10/15: CCN due date has been put in so that we can chase the project teams from the manager aglined report for the CCN due date going forward. CCN won't be produced by project ubntil Jan 2016._x000D_
_x000D_
16/10/15 EC: Update following Portfolio Plan Meeting, 15/10/15 - Iniation activies will continue, update to 90%. Resource constraints mean delivery cannot begin until Jan 2016._x000D_
15/10/15 EC: SN was issued to the networks on 08/10/15._x000D_
21/09/15 CM : Update from DD completed implementation on 18/09/15. Closedown docs are due to come in 01/01/16_x000D_
14/09/15 CM - DD has confirmed all on track  and implementation due on 20/09/15_x000D_
17/08/15 CM Update from Michelle Fergusson- Perfomance testing 100% complete. On track for other dates._x000D_
13/08: CM Update from DD at CMSG today- UAT started 10/08/15. Implementation on track for 19/09/15._x000D_
20/07/15 CM Update from LC this is running 1 week behind due to a fire at TCS datacentre. Replanning agreed on 14/07/15 with NGT. New PCC form required to move UAT and implementation to track the KBM's._x000D_
30/06/15 CM- Current implementation date changed from 05/05/15 to 11/09/15. as per update from LC_x000D_
_x000D_
24/11/14 HT - Revised SN (V3) sent out to network    21/11/14 HT - Revised SN (V2) sent out to Network_x000D_
_x000D_
11/09/14 KB - Email provided by Darran Dredge providing retrospective approval from Beverley Viney for BER date change. _x000D_
01/09/14 KB - Update provded by Darran - _x000D_
COR3312 - we will commit a new BER date shortly, pending outcome of DAG tomorrow TCS can give us a cost and schedule which we plan to communicate to NGT by the end of the week.  The BER will follow to formalise approach._x000D_
17/03/14 KB - Email provided by Darran Dredge providing retrospective approval from Beverley Viney for EQR date change. _x000D_
17/03/14 KB - Awaiting confirmation from Beverley Viney with regard to a proposed new EQR delivery date of 02/04/14 (originally 12/03/14)_x000D_
05/02/14 KB - Assigned to Lorraine Cave per ICAF meeting.  _x000D_
30/01/14 KB - This CO supersedes COR2542.</v>
          </cell>
          <cell r="AH22" t="str">
            <v>CLSD</v>
          </cell>
          <cell r="AI22">
            <v>42409</v>
          </cell>
          <cell r="AJ22">
            <v>41731</v>
          </cell>
          <cell r="AL22">
            <v>41961</v>
          </cell>
          <cell r="AM22">
            <v>41967</v>
          </cell>
          <cell r="AO22">
            <v>42267</v>
          </cell>
          <cell r="AP22">
            <v>42428</v>
          </cell>
        </row>
        <row r="23">
          <cell r="A23">
            <v>3151.1</v>
          </cell>
          <cell r="B23" t="str">
            <v>COR3151.1</v>
          </cell>
          <cell r="C23" t="str">
            <v>Business to Xoserve to Business File Transfer Capability</v>
          </cell>
          <cell r="E23" t="str">
            <v>PD-IMPD</v>
          </cell>
          <cell r="F23">
            <v>41911</v>
          </cell>
          <cell r="G23">
            <v>0</v>
          </cell>
          <cell r="H23">
            <v>41655</v>
          </cell>
          <cell r="J23">
            <v>0</v>
          </cell>
          <cell r="O23" t="str">
            <v>Helen Pardoe</v>
          </cell>
          <cell r="P23" t="str">
            <v>CO</v>
          </cell>
          <cell r="Q23" t="str">
            <v>LIVE</v>
          </cell>
          <cell r="R23">
            <v>0</v>
          </cell>
          <cell r="AE23">
            <v>0</v>
          </cell>
          <cell r="AF23">
            <v>6</v>
          </cell>
          <cell r="AG23" t="str">
            <v>10/08/17 DC Email sent to RP re closing this project._x000D_
24/05/17 DC This project has been pushed out as the finances wont be completed unitl 2018.  Email received from Mark Roberts._x000D_
28/03/17 DC Update from planning meeting, CCN due 30 June._x000D_
27/07/16: CM Update from DM please note that the COR3151 end date is to be pushed back to the revised UK Link Go-Live date due to the IX being support costs being covered by the Shippers up until this date. Upon UK Link Go-Live, the IX support costs will be covered by the GT’s/iGT’s. COR3151.1 is to be closed down in parallel with COR3151 hence the end date for COR3151.1 is to be pushed back to this date as well._x000D_
08/06/16 CM Similar update to COR3151-08/06/16: Update from DM one last item to be implemented prior to UK link go live and will then close down in 01/10/16_x000D_
21.03.16: Cm planning meeting closedown pushed out to end of April - DM_x000D_
27/01/16: Update from Planning Meeting, 26/01/16 - Closing down with COR3151, end of March. _x000D_
14/12/15 CM:– Final elements beginning of January 16, looking at the end of March for closedown activities._x000D_
16/10/15 EC: Update following Portfolio Plan Meeting, 15/10/15 - Need to implement housekeeping in November before starting closedown. Update closedown date to end of December to mirror 3151._x000D_
_x000D_
08/09/15: CM Update from DM -  3151.1 Closedown will commence upon completion of Housekeeping. We are currently liaising with Vodafone as to when the Housekeeping piece can be implemented so we do not have any definitive dates as of yet for Closedown. As soon as anything is agreed, the Portfolio Office will be updated. Changed from on hold to live._x000D_
_x000D_
17/08/15 CM Update from Jon Follows- On hold now - housekeeping phase Jon Follows will send the PCC form through._x000D_
_x000D_
21/07/15 CM - Update from MR Housekeeping activities have been identified, assessment of additional work is currently being performed._x000D_
_x000D_
20/07/15 CM - Update from JF - PCC form required and this can be closed after housekeeping. JF is waiting on Vodafone schedule. Currently Challenges with resources._x000D_
_x000D_
17/07/15:CM  Update from DM to move the closedown from 30/08/2015 to 30/10/15_x000D_
_x000D_
01/07/2015 MR - In closedown phase._x000D_
_x000D_
17/06/14  KB - Business Case approved at Pre Sanction._x000D_
_x000D_
17/02/14 KB - Transferred from Lee Chambers to Helen Gohil._x000D_
_x000D_
16/01/14 KB - Per email from Lee Chambers.  Documentation requested from Jon.</v>
          </cell>
          <cell r="AH23" t="str">
            <v>PNDG</v>
          </cell>
          <cell r="AI23">
            <v>41911</v>
          </cell>
          <cell r="AP23">
            <v>43343</v>
          </cell>
        </row>
        <row r="24">
          <cell r="A24">
            <v>3474</v>
          </cell>
          <cell r="B24" t="str">
            <v>COR3474</v>
          </cell>
          <cell r="C24" t="str">
            <v>Wales &amp; West DN Link Datafix</v>
          </cell>
          <cell r="D24">
            <v>41906</v>
          </cell>
          <cell r="E24" t="str">
            <v>PD-CLSD</v>
          </cell>
          <cell r="F24">
            <v>41949</v>
          </cell>
          <cell r="G24">
            <v>0</v>
          </cell>
          <cell r="H24">
            <v>41870</v>
          </cell>
          <cell r="J24">
            <v>0</v>
          </cell>
          <cell r="K24" t="str">
            <v>NNW</v>
          </cell>
          <cell r="L24" t="str">
            <v>WWU</v>
          </cell>
          <cell r="M24" t="str">
            <v>Richard Pomroy</v>
          </cell>
          <cell r="N24" t="str">
            <v>ICAF 27/08/14</v>
          </cell>
          <cell r="O24" t="str">
            <v>Lorraine Cave</v>
          </cell>
          <cell r="P24" t="str">
            <v>CO</v>
          </cell>
          <cell r="Q24" t="str">
            <v>COMPLETE</v>
          </cell>
          <cell r="R24">
            <v>1</v>
          </cell>
          <cell r="S24">
            <v>41949</v>
          </cell>
          <cell r="X24">
            <v>41905</v>
          </cell>
          <cell r="Y24" t="str">
            <v>Pre Sanction Meeting 23/09/14</v>
          </cell>
          <cell r="Z24">
            <v>718.37</v>
          </cell>
          <cell r="AE24">
            <v>0</v>
          </cell>
          <cell r="AF24">
            <v>5</v>
          </cell>
          <cell r="AG24" t="str">
            <v>27/08/14 - Approved at ICAF - assigned to App Support but a 'light touch' project governance is required in order to produce a BER (EQR possibly not required.</v>
          </cell>
          <cell r="AH24" t="str">
            <v>CLSD</v>
          </cell>
          <cell r="AI24">
            <v>41949</v>
          </cell>
        </row>
        <row r="25">
          <cell r="A25">
            <v>3592</v>
          </cell>
          <cell r="B25" t="str">
            <v>COR3592</v>
          </cell>
          <cell r="C25" t="str">
            <v>SGN Upgrade to DC2009</v>
          </cell>
          <cell r="E25" t="str">
            <v>EQ-CLSD</v>
          </cell>
          <cell r="F25">
            <v>42124</v>
          </cell>
          <cell r="G25">
            <v>0</v>
          </cell>
          <cell r="H25">
            <v>42067</v>
          </cell>
          <cell r="I25">
            <v>42080</v>
          </cell>
          <cell r="J25">
            <v>0</v>
          </cell>
          <cell r="K25" t="str">
            <v>NNW</v>
          </cell>
          <cell r="L25" t="str">
            <v>SGN</v>
          </cell>
          <cell r="O25" t="str">
            <v>Lorraine Cave</v>
          </cell>
          <cell r="P25" t="str">
            <v>CO</v>
          </cell>
          <cell r="Q25" t="str">
            <v>CLOSED</v>
          </cell>
          <cell r="R25">
            <v>1</v>
          </cell>
          <cell r="AE25">
            <v>0</v>
          </cell>
          <cell r="AF25">
            <v>5</v>
          </cell>
          <cell r="AG25" t="str">
            <v>30/04/2015 AT - Closure approved by Steven Diplock._x000D_
_x000D_
30/04/2015 AT - Rachel Addison is seeking approval to close this  project from SGN._x000D_
_x000D_
01/04/2015 KB - ICAF decision rationale: This was originally placed on hold at the ICAF meeting on 04/03.  Further clarification on requirements has now been provided &amp; the work can be undertaken within App Support. This will not be a chargeable activity.</v>
          </cell>
        </row>
        <row r="26">
          <cell r="A26">
            <v>3571</v>
          </cell>
          <cell r="B26" t="str">
            <v>COR3571</v>
          </cell>
          <cell r="C26" t="str">
            <v>IBM Rational Suite Upgrade</v>
          </cell>
          <cell r="E26" t="str">
            <v>PD-POPD</v>
          </cell>
          <cell r="F26">
            <v>42955</v>
          </cell>
          <cell r="G26">
            <v>0</v>
          </cell>
          <cell r="H26">
            <v>42044</v>
          </cell>
          <cell r="J26">
            <v>0</v>
          </cell>
          <cell r="O26" t="str">
            <v>Chris Fears</v>
          </cell>
          <cell r="P26" t="str">
            <v>CO</v>
          </cell>
          <cell r="Q26" t="str">
            <v>LIVE</v>
          </cell>
          <cell r="R26">
            <v>0</v>
          </cell>
          <cell r="AE26">
            <v>0</v>
          </cell>
          <cell r="AF26">
            <v>7</v>
          </cell>
          <cell r="AG26" t="str">
            <v>10/08/17 DC Sent email to RP requesting closing this down _x000D_
08/08/17 DC meeting with IB put on PD-POPD status and sent to RP to chase old project._x000D_
03/06/16:CM has asked Chris Fears just to confirm he is happy for me to close this down. CF has confirmed to close thi, however need a copy of the ECF sogned. Which has been drafted for CF._x000D_
02/06/16 Dc Email from Chris Fears to say this project was completed in June last year._x000D_
12/08; CM Under Master plan as additional considerations- so no tracking or finance will not be our responsibility. BP may come back in Aug 15 to advise once this has been closed._x000D_
KB - Internal project logged as requsted by Vikas Kalra.</v>
          </cell>
        </row>
        <row r="27">
          <cell r="A27">
            <v>2734</v>
          </cell>
          <cell r="B27" t="str">
            <v>COR2734</v>
          </cell>
          <cell r="C27" t="str">
            <v>Provision of DN Ratchet Charge Reports</v>
          </cell>
          <cell r="D27">
            <v>41227</v>
          </cell>
          <cell r="E27" t="str">
            <v>PD-CLSD</v>
          </cell>
          <cell r="F27">
            <v>41394</v>
          </cell>
          <cell r="G27">
            <v>0</v>
          </cell>
          <cell r="H27">
            <v>41131</v>
          </cell>
          <cell r="I27">
            <v>41145</v>
          </cell>
          <cell r="J27">
            <v>0</v>
          </cell>
          <cell r="K27" t="str">
            <v>ADN</v>
          </cell>
          <cell r="M27" t="str">
            <v>Joanna Ferguson</v>
          </cell>
          <cell r="N27" t="str">
            <v>Workload Meeting 15/08/12</v>
          </cell>
          <cell r="O27" t="str">
            <v>Lorraine Cave</v>
          </cell>
          <cell r="P27" t="str">
            <v>CO</v>
          </cell>
          <cell r="Q27" t="str">
            <v>COMPLETE</v>
          </cell>
          <cell r="R27">
            <v>1</v>
          </cell>
          <cell r="S27">
            <v>41394</v>
          </cell>
          <cell r="U27">
            <v>41212</v>
          </cell>
          <cell r="V27">
            <v>41226</v>
          </cell>
          <cell r="W27">
            <v>41201</v>
          </cell>
          <cell r="Y27" t="str">
            <v>Pre Sanction Meeting 16/10/12</v>
          </cell>
          <cell r="AC27" t="str">
            <v>SENT</v>
          </cell>
          <cell r="AD27">
            <v>41240</v>
          </cell>
          <cell r="AE27">
            <v>0</v>
          </cell>
          <cell r="AF27">
            <v>3</v>
          </cell>
          <cell r="AG27" t="str">
            <v xml:space="preserve">12/10/12 KB - Update provided by Darran Dredge "no EQR required as agreed with Joanna Ferguson but a BER will be produced.  Planned date for BER is 19/10/12"
03/09/12 KB - This piece of work can be handled as a small internal change and therefore won't follow the usual CO process and EQR/BER etc. will not be produced.  Refer to e-mails between Jean Lester &amp; Joanna Ferguson in mailbox.  EQR due date of 29/08/12 removed.  </v>
          </cell>
          <cell r="AH27" t="str">
            <v>CLSD</v>
          </cell>
          <cell r="AI27">
            <v>41394</v>
          </cell>
          <cell r="AL27">
            <v>41241</v>
          </cell>
          <cell r="AM27">
            <v>41240</v>
          </cell>
          <cell r="AP27">
            <v>41388</v>
          </cell>
        </row>
        <row r="28">
          <cell r="A28">
            <v>248</v>
          </cell>
          <cell r="B28" t="str">
            <v>COR0248</v>
          </cell>
          <cell r="C28" t="str">
            <v>Corporate Systems Review Phase 2</v>
          </cell>
          <cell r="E28" t="str">
            <v>BE-CLSD</v>
          </cell>
          <cell r="F28">
            <v>41324</v>
          </cell>
          <cell r="G28">
            <v>1</v>
          </cell>
          <cell r="H28">
            <v>39412</v>
          </cell>
          <cell r="J28">
            <v>0</v>
          </cell>
          <cell r="L28" t="str">
            <v>Xoserve only</v>
          </cell>
          <cell r="N28" t="str">
            <v>Alison Jennings</v>
          </cell>
          <cell r="O28" t="str">
            <v>Lorraine Cave</v>
          </cell>
          <cell r="P28" t="str">
            <v>CR</v>
          </cell>
          <cell r="Q28" t="str">
            <v>CLOSED</v>
          </cell>
          <cell r="R28">
            <v>0</v>
          </cell>
          <cell r="T28">
            <v>0</v>
          </cell>
          <cell r="U28">
            <v>39412</v>
          </cell>
          <cell r="AE28">
            <v>0</v>
          </cell>
          <cell r="AF28">
            <v>6</v>
          </cell>
          <cell r="AG28" t="str">
            <v>19/02/13 KB - LC confirmed that this piece of work is not progressing-set to BE-CLSD.  _x000D_
_x000D_
10/09/12 KB - Transferred from DT to LC due to change in roles._x000D_
_x000D_
14/04/11 AK - Update rec'd from Dave Turpin. There is currently no Analyst assigned to this change. 
29/01/10 AK - This change is on hold pending the outcome of COR1130 - Programme Management Software. COR1130 is at BE-SENT status as at 13/10/08._x000D_
_x000D_
10/02/09 KB - Per e-mail from Debi Jones - BER due 27/02/09, however, this project is being put on hold pending the outcome of the Programme Management Softward Project (COR1130).  COR0248 should therefore be shown as being 'on hold'._x000D_
_x000D_
03/12/08 KB - BER due date changed from 03/12/08 to 27/02/09 per Workload meeting minutes._x000D_
                                                                       02/10/08 AK - Dave Turpin verbally advised that BER due date should be changed from 03/10/08 to 03/12/08._x000D_
_x000D_
01/10/08 KB - At Workload meeting DT advised that new BER due date will be provided._x000D_
09/09/08 AK - At Prioritisation Meeting on 03/09/08 Dave Turpin advised that BER due date of 11/09/08 would be missed &amp; a new date is to be advised. Dave verbally advised that the date should change from 11/09/08 to 03/10/08. Tracking Sheet amended._x000D_
_x000D_
19/08/08 AK - Following the release of the Manager Aligned Report, Dave Turpin has requested that the BER due date is amended from 21/08/08 to 11/09/08._x000D_
_x000D_
30/07/08 EH - Following Prioritisation Meeting on 30/07/08 Dave Turpin advised that the Current BER Due Date bechange from 31/07/08 to 21/08/08._x000D_
_x000D_
27/06/08 AK - Discussed at Prioritisation Meeting on 25/06/08. Bob Marshall advised that BER due date needs to change from 30/06/08 to 31/07/08._x000D_
_x000D_
24/06/08 AK - Email rec'd from Debi Jones stating "As per the Prioritisation meeting of the 18/06/08 the strategic meeting to confirm project approach was post-poned &amp; as a result the completion of te Business Case (BER equivalent) has been delayed."_x000D_
_x000D_
24/06/08 AK - With Bob Marshall leaving xoserve, Debi Jones advised via email that this change should transfer to Dave Turpin._x000D_
_x000D_
30/04/08 AK - Following the release of the Manager Aligned Report, email rec'd from Debi Jones stating "BER due date to be changed to 30/06/08 as information from third party has not been received to enable the Business Case/BER equivalent to be completed." Current BER due date amended to 30/06/08._x000D_
_x000D_
20/03/08 SU - Email received from Debi Jones on 19/03/08 stating "Current BER date needs to be changed to 30 April 2008. In comments can we include: Business Case/BER presented in Programme Board meeting on 18 March, further investigation to be completed &amp; Business Case updated &amp; re-submitted in April." BER date changed from 31/03/08 to 30/04/08 business agreement confirmed with Debi._x000D_
_x000D_
15/02/08 SU - BER was due 15/02/08.  Email received from Bob Marshall stating that the BER will be released in March. This has been reported by Steve Adcock to the Programme Board this week. As Steve Adcock is the Process Owner &amp; this is an internal change, date of BER release has been changed to 31/03/08._x000D_
_x000D_
26/11/07 - MP - This second phase was tiggered by acceptance of the first phase presentation to the Investment Committee. So there is no CO as such for this, the dates and status shown reflect this Inv Com approval. BER for this change is deemed to be the production of the next investment case to the Feb Inv Com.</v>
          </cell>
        </row>
        <row r="29">
          <cell r="A29">
            <v>3585</v>
          </cell>
          <cell r="B29" t="str">
            <v>COR3585</v>
          </cell>
          <cell r="C29" t="str">
            <v>PAF File Update Problem Analysis</v>
          </cell>
          <cell r="E29" t="str">
            <v>PD-CLSD</v>
          </cell>
          <cell r="F29">
            <v>42552</v>
          </cell>
          <cell r="G29">
            <v>0</v>
          </cell>
          <cell r="H29">
            <v>42065</v>
          </cell>
          <cell r="J29">
            <v>0</v>
          </cell>
          <cell r="N29" t="str">
            <v>Presanction 19/05/2015</v>
          </cell>
          <cell r="O29" t="str">
            <v>Jane Rocky</v>
          </cell>
          <cell r="P29" t="str">
            <v>CR</v>
          </cell>
          <cell r="Q29" t="str">
            <v>COMPLETE</v>
          </cell>
          <cell r="R29">
            <v>0</v>
          </cell>
          <cell r="S29">
            <v>42552</v>
          </cell>
          <cell r="AE29">
            <v>0</v>
          </cell>
          <cell r="AF29">
            <v>6</v>
          </cell>
          <cell r="AG29" t="str">
            <v>16/06/17 DC Closed Project as completed and docunment checked._x000D_
29/06/16: CM Darran sent in the closedown document and signed ECF for this project._x000D_
The lesson learnt document will be a combined lessons learnt log for both COR3585 and COR3782 as they will give a holistic view of the project. _x000D_
_x000D_
COR3782 is due to complete implementation activities by the middle of July, so I would expect close down documents within 4-6 weeks of them (depending on work load at the time)._x000D_
_x000D_
21/06/16: Cm Update from Dave Newman The lesson learnt document will be a combined lessons learnt log for both COR3585 and COR3782 as they will give a holistic view of the project. _x000D_
COR3782 is due to complete implementation activities by the middle of July, so I would expect close down documents within 4-6 weeks of them (depending on work load at the time)._x000D_
_x000D_
Any queries please give me a call._x000D_
_x000D_
13/05/16- Moved Close down to end of May from finance meeting with LC_x000D_
24/03/16 DC Claire there will be no CCN for this project as it is internal, DN will produce closedown docs at some point._x000D_
_x000D_
21/03/16 Cm Planning meeting - Dave Newman producing the CCN this week._x000D_
07/03/16 - EC: Email received from David Newman confirming that this is an internal project and therefore there will be no CCN, but a closedown document will be produced. DC said we can't wait a month for this so will chase next week. _x000D_
27/01/16 - Update from Planning Meeting, 26/01/16 - Closedown is still on track for the end of the month. DN has got ECF signed by LC. _x000D_
22/01/16: Chased for Close down doc and lessons learnt_x000D_
14/12/15 : Cm -MOVED DATES BACK TO END OF THE YEAR. NISHA CHASING INITIATION AND DELIVERY DOCS.  DD TO SEND DOCS TO NP_x000D_
30/11/15: DC Nisha sent an email to DN in relation to outstanding docs for config Library._x000D_
6/11/15: CM: No CCN due for this one, but closedown docs to be looked at DD will ask DN to get these completed._x000D_
26/10/15 CM - DN will be sending over the new dates for closedown documents as no CCN will be needed for this project as internal. (PIS) These closedown documents will not be looked at for another couple of months. COR3585 will not have a CCN but the close down documentation is anticipated to be done by January 2016._x000D_
16/10/15 EC: Update following Porfolio Plan Meeting, 15/10/15 - Move closedown to end of November._x000D_
08/10/15 CM: PAF files have been sent to networks this was discussed at CMSG._x000D_
21/09/15 CM: Update given from DD- Closedown is currently on hold. Awaiting invoices , within 50% of closedown_x000D_
11/09/15 CM Update from Dave Newman currently I have parked the CD activities for COR3585, due to the workload within the team. Darran is aware of this and supports this approach._x000D_
04/09/15 CM I have emailed Dave Newman chasing up closure for this one this linked to COR3782. re-chase Dave beginning of Oct_x000D_
25/08/15 CM After Pre-Sanction meeting today this change will be closed down in the next few weeks due to Analysis Phase now completed. ASA team to close down the  WBS codes and send through the closedown documentation. The COR3782 will be the next Phase for this project, this will be the Delivery  phase and tracked under COR3782._x000D_
17/08/15 CM a change request has been raised linked to the CO. This will be raised at ICAF on 19th August 15 (xrn3782)_x000D_
20/07/15 CM Update from LC 80% analyst completed._x000D_
29/06/15- In analysis only so no need for EQ , BE, SN stage._x000D_
22/06/2015- Status changed to PD-PROD as per email from DD._x000D_
19/05/2015 - This is an internal project (	Business Improvement)_x000D_
02/06/2015 - On MySAP EasyCoder I have put LC for PM</v>
          </cell>
          <cell r="AO29">
            <v>42240</v>
          </cell>
          <cell r="AP29">
            <v>42551</v>
          </cell>
        </row>
        <row r="30">
          <cell r="A30">
            <v>2269</v>
          </cell>
          <cell r="B30" t="str">
            <v>COR2269</v>
          </cell>
          <cell r="C30" t="str">
            <v>Administration of NGD/BGT arrangements for Unregistered Sites</v>
          </cell>
          <cell r="E30" t="str">
            <v>EQ-CLSD</v>
          </cell>
          <cell r="F30">
            <v>41262</v>
          </cell>
          <cell r="G30">
            <v>0</v>
          </cell>
          <cell r="H30">
            <v>40634</v>
          </cell>
          <cell r="I30">
            <v>40648</v>
          </cell>
          <cell r="J30">
            <v>0</v>
          </cell>
          <cell r="K30" t="str">
            <v>NNW</v>
          </cell>
          <cell r="L30" t="str">
            <v>NGD</v>
          </cell>
          <cell r="M30" t="str">
            <v>Alan Raper</v>
          </cell>
          <cell r="N30" t="str">
            <v>Workload Meeting 13/04/11</v>
          </cell>
          <cell r="O30" t="str">
            <v>Lorraine Cave</v>
          </cell>
          <cell r="P30" t="str">
            <v>CO</v>
          </cell>
          <cell r="Q30" t="str">
            <v>CLOSED</v>
          </cell>
          <cell r="R30">
            <v>1</v>
          </cell>
          <cell r="T30">
            <v>0</v>
          </cell>
          <cell r="AE30">
            <v>0</v>
          </cell>
          <cell r="AF30">
            <v>5</v>
          </cell>
          <cell r="AG30" t="str">
            <v>19/12/12 KB - COR2269 closed per e-mail from Alan Raper - the BGT bi-lateral discussions have lapsed.  
04/12/12 KB - Update requested - see e-mail from Max Pemberton.  
10/09/12 KB - Transferred from DT to LC due to change in roles.                                                                                                  20/01/12 AK - Email sent to Dave Turpin stating "Back in May 2011, we received an email from Alan Raper stating "There has been some discussion with BGT on this arrangement and it looks as though things might change. Therefore, we won't bounce back a BEO at the moment".  
Your response was that this change will be put on hold until we hear further. You advised that there was a chance that this change may not progress and therefore advised that it should be placed 'on hold' until further notice. The current status is EQ-SENT on 18/05/11. Please can you provide an update as to whether this change needs to remain on hold or can we request agreement to close this from Alan?
18/05/11 KB - Update received from Alan in response to the EQR - "There has been some discussion with BGT on this arrangement and it looks as though things might change. Therefore, we won't bounce back a BEO at the moment".  Dave Turpin responded saying that change will be put on hold until we hear further.  Spoke to Dave Turpin who advised that there is a chance that this change may not progress and therefore advised that it should be placed 'on hold' until further notice.                                  
14/04/11 AK - Update rec'd from Dave Turpin. Analyst should be Rachel Nock.
AK 13/04/11 - Alison Jennings confirmed that she is fully aware of the requirements for this change. Change approved at Workload Meeting today.
AK 07/04/11 - This was discussed at the Workload Meeting on 06/04/11. The change was not approved because a clearer view on requirements is needed. Dave Turpin took an action to discuss this with Alison Jennings to see if she knows about it. If not, discussion needs to be had with Alan Raper.</v>
          </cell>
          <cell r="AJ30">
            <v>40683</v>
          </cell>
          <cell r="AK30">
            <v>40683</v>
          </cell>
        </row>
        <row r="31">
          <cell r="A31">
            <v>2315</v>
          </cell>
          <cell r="B31" t="str">
            <v>COR2315</v>
          </cell>
          <cell r="C31" t="str">
            <v>MIS Invoice Reports into IP - Analysis Only</v>
          </cell>
          <cell r="E31" t="str">
            <v>PD-CLSD</v>
          </cell>
          <cell r="F31">
            <v>41674</v>
          </cell>
          <cell r="G31">
            <v>0</v>
          </cell>
          <cell r="H31">
            <v>40686</v>
          </cell>
          <cell r="I31">
            <v>40701</v>
          </cell>
          <cell r="J31">
            <v>0</v>
          </cell>
          <cell r="N31" t="str">
            <v>Workload Meeting 25/05/11</v>
          </cell>
          <cell r="O31" t="str">
            <v>Andy Earnshaw</v>
          </cell>
          <cell r="P31" t="str">
            <v>BI</v>
          </cell>
          <cell r="Q31" t="str">
            <v>COMPLETE</v>
          </cell>
          <cell r="R31">
            <v>0</v>
          </cell>
          <cell r="U31">
            <v>41089</v>
          </cell>
          <cell r="AE31">
            <v>0</v>
          </cell>
          <cell r="AF31">
            <v>6</v>
          </cell>
          <cell r="AG31" t="str">
            <v>17/01/14 KB - Update provided by AE - Project Completed, remove from report (Andy advised that authorisation to close is required from PO). _x000D_
24/06/13 - KB - Note from AE confirming implementation &amp; now in PIS.  _x000D_
27/02/2013 AT - Post Workload Meeting: No longer On Hold, BER Due Dates Removed as per Andy Earnshaw. Business Case Approved, plan being constructed._x000D_
_x000D_
08/01/13 KB - Project put on hold per e-mail from AE - COR2315 has a business case which was presented to the XEC on 20/11/12 however  it wasn't approved.  The project is on hold whilst alternative options are investigated_x000D_
_x000D_
14/11/12 KB - PM changed from Andy Simpson to Andy Earnshaw as advised by AS._x000D_
_x000D_
06/11/12 KB - PM changed from Andrew Boyton to Andy Simpson per e-mail from Andy E._x000D_
_x000D_
26/09/12 KB - Update provided by Jessica outside of Workload meeting - Business Case is due by 16/10/12.  BEIR due date changed to 16/10/12._x000D_
_x000D_
18/07/12 KB - Update provided by AK - Project Brief approved on 26/06.  Business Case will be produced by 02/10/12._x000D_
_x000D_
27/06/12 KB - MR advised that the project brief was approved on 26/06/12, target date 29/06/12.  Status to change to the equivalent of this._x000D_
_x000D_
09/03/12 AK - At the Workload Meeting on 07/03/12, Matt Rider advised that the Project Manager should be amended from Lee Foster to Andrew Boyton. 
26/05/11 AK - This Change Request was rec'd on 23/05/11 from Lee Chambers. It was originally raised as an IP Project Change Request by Tricia Moody from Billing Operations in November 2010 but was not received in time to be included within the scope of the IP Project. On speaking to Lee Chambers, the IP Team do not have the resource available to manage this change, therefore it was requested that the change be raised at the Workload Meeting, with the recommendation that it is included within the Gemini Re-Platforming Project. Following the Workload Meeting a meeting was held with Andy Earnshaw &amp; the Programme Office. Andy confirmed that GRP were prepared to carry out analysis on the available options / costs but would not be delivering the change. Acceptance of ownership would be as "Analysis" only. Approved at Workload Meeting on 25/05/11 for analysis only.</v>
          </cell>
          <cell r="AH31" t="str">
            <v>CLSD</v>
          </cell>
          <cell r="AI31">
            <v>41674</v>
          </cell>
          <cell r="AJ31">
            <v>41089</v>
          </cell>
        </row>
        <row r="32">
          <cell r="A32">
            <v>2427</v>
          </cell>
          <cell r="B32" t="str">
            <v>COR2427</v>
          </cell>
          <cell r="C32" t="str">
            <v>Mod 0398 - Limitation on Retrospective Invoicing and Invoice Correction (3-4 year model)</v>
          </cell>
          <cell r="E32" t="str">
            <v>BE-CLSD</v>
          </cell>
          <cell r="F32">
            <v>41449</v>
          </cell>
          <cell r="G32">
            <v>0</v>
          </cell>
          <cell r="H32">
            <v>40820</v>
          </cell>
          <cell r="I32">
            <v>40834</v>
          </cell>
          <cell r="J32">
            <v>0</v>
          </cell>
          <cell r="K32" t="str">
            <v>ALL</v>
          </cell>
          <cell r="M32" t="str">
            <v>Robert Cameron-Higgs</v>
          </cell>
          <cell r="N32" t="str">
            <v>Workload Meeting 05/10/11</v>
          </cell>
          <cell r="O32" t="str">
            <v>Lorraine Cave</v>
          </cell>
          <cell r="P32" t="str">
            <v>CO</v>
          </cell>
          <cell r="Q32" t="str">
            <v>CLOSED</v>
          </cell>
          <cell r="R32">
            <v>1</v>
          </cell>
          <cell r="T32">
            <v>0</v>
          </cell>
          <cell r="U32">
            <v>40844</v>
          </cell>
          <cell r="V32">
            <v>40858</v>
          </cell>
          <cell r="W32">
            <v>40879</v>
          </cell>
          <cell r="X32">
            <v>40879</v>
          </cell>
          <cell r="Y32" t="str">
            <v>Pre Sanction Review Meeting 29/11/11</v>
          </cell>
          <cell r="Z32">
            <v>0</v>
          </cell>
          <cell r="AE32">
            <v>0</v>
          </cell>
          <cell r="AF32">
            <v>4</v>
          </cell>
          <cell r="AG32" t="str">
            <v>24/06/13 KB - Note from RC-H authorising closure. _x000D_
24/06/13 KB - Update requested from RC-H.  _x000D_
04/12/12 KB - Update requested - see e-mail from Max Pemberton.  
10/09/12 KB - Transferred from DT to LC due to change in roles.                                                                                                                11/05/12 AK - Following a change to the Change Manager for WWU on 01/03/12, NOR amended from Simon Trivella to Robert Cameron-Higgs.
02/12/11 KB - E mail from Mark Leah advised that "I can confirm that in this instance an Expenditure Approval Form has not been raised as it is a zero cost BER, however this has been signed off by the relevant parties &amp; Finance informed"                                                                         18/10/11 KB - EQR delivery date of 28/10/11 verbally agreed with Dave Turpin.                                                                                     
13/10/11 AK - Discussed at Workload Meeting on 12/10/11. Dave Turpin agreed to be the Project Manager for this change. Analyst to be notified.
10/10/11 AK - This change was approved at the Workload Meeting on 05/10/11 but is currently unallocated due to existing workload and limited resources. Dave Turpin will discuss this change with Lorraine Cave outside of the meeting.</v>
          </cell>
          <cell r="AJ32">
            <v>40844</v>
          </cell>
          <cell r="AK32">
            <v>40844</v>
          </cell>
        </row>
        <row r="33">
          <cell r="A33">
            <v>2431</v>
          </cell>
          <cell r="B33" t="str">
            <v>COR2431</v>
          </cell>
          <cell r="C33" t="str">
            <v>UK Link CPU &amp; Memory Upgrade</v>
          </cell>
          <cell r="D33">
            <v>40897</v>
          </cell>
          <cell r="E33" t="str">
            <v>PD-CLSD</v>
          </cell>
          <cell r="F33">
            <v>41155</v>
          </cell>
          <cell r="G33">
            <v>0</v>
          </cell>
          <cell r="H33">
            <v>40823</v>
          </cell>
          <cell r="I33">
            <v>40848</v>
          </cell>
          <cell r="J33">
            <v>0</v>
          </cell>
          <cell r="N33" t="str">
            <v>Workload Meeting 12/10/11</v>
          </cell>
          <cell r="O33" t="str">
            <v>Sat Kalsi</v>
          </cell>
          <cell r="P33" t="str">
            <v>BI</v>
          </cell>
          <cell r="Q33" t="str">
            <v>COMPLETE</v>
          </cell>
          <cell r="R33">
            <v>0</v>
          </cell>
          <cell r="W33">
            <v>40897</v>
          </cell>
          <cell r="X33">
            <v>40897</v>
          </cell>
          <cell r="Y33" t="str">
            <v>XEC</v>
          </cell>
          <cell r="AC33" t="str">
            <v>RCVD</v>
          </cell>
          <cell r="AD33">
            <v>40897</v>
          </cell>
          <cell r="AE33">
            <v>0</v>
          </cell>
          <cell r="AF33">
            <v>7</v>
          </cell>
          <cell r="AG33" t="str">
            <v>03/09/12 KB - Closure approval received from Denis Regan - set to PD-CLSD.                                                                                                  03/09/12 KB - Copy of CCN forwarded to all original recipients per Christina's original e-mail requesting formal approval by the process owner.  Status set to PD-SENT.                                                                                                     26/04/12 KB - Update received from James Stubbings - "The CCN document for CPU and Memory project (COR2431) will slip from the project closure on 27th April 2012. This is due to a delay in the Acceptance Criteria sign off and Internal transfer of Assets from TCS to Xoserve.  
The asset transfer is due to be completed by 1st June 2012. However I would not class this as a dependency due to the CPU and Memory now being upgraded and implemented. 
20/04/12 AK - Discussed at Workload Meeting on 18/04/12. Project Manager should be amended from Chris Fears to Sat Kalsi.
10/04/12 AK - Email rec'd from Christina McArthur on 04/04/12 stating that upgrades to Peterborough &amp; Kettering finally completed on 19th March 2012. Project delivered and is now in close down stage. Email sent back to Christina stating "Following implementation on 19/03/12, please can you supply a "Current CCN Due Date" to ensure this project progresses to completion." Email rec'd from Christina McArthur confirming that project closure will take place by 27/04/12. 
06/01/12 AK - Discussed at Workload Meeting on 04/01/12. The Business Case was approved by XEC on 20/12/11. This is an internal change therefore no SN will be produced. Implementation is planned for 21/03/12.
14/12/11 AK - Discussed at Workload Meeting today. No EQR is being produced for this change. The Business Case is due to be presented to XEC on 20/12/11. Status amended to BER stage &amp; BER due date populated as 20/12/11. 
05/12/11 KB - EQR due date moved from 06/12/11 to 20/12/11 per e-mail from Christina.                                                                                     01/11/11 AK - Christina McArthur confirmed that completion of the Business Case is planned for 06/12/11. 
28/10/11 AK - Discussed at Workload Meeting on 26/10/11. Project Team to supply new EQ IR date.</v>
          </cell>
          <cell r="AH33" t="str">
            <v>CLSD</v>
          </cell>
          <cell r="AI33">
            <v>41155</v>
          </cell>
          <cell r="AO33">
            <v>40989</v>
          </cell>
          <cell r="AP33">
            <v>41152</v>
          </cell>
        </row>
        <row r="34">
          <cell r="A34">
            <v>2432</v>
          </cell>
          <cell r="B34" t="str">
            <v>COR2432</v>
          </cell>
          <cell r="C34" t="str">
            <v>Oracle &amp; CA Gen Upgrade</v>
          </cell>
          <cell r="E34" t="str">
            <v>EQ-CLSD</v>
          </cell>
          <cell r="F34">
            <v>41134</v>
          </cell>
          <cell r="G34">
            <v>0</v>
          </cell>
          <cell r="H34">
            <v>40823</v>
          </cell>
          <cell r="I34">
            <v>40848</v>
          </cell>
          <cell r="J34">
            <v>0</v>
          </cell>
          <cell r="N34" t="str">
            <v>Workload Meeting 12/10/11</v>
          </cell>
          <cell r="O34" t="str">
            <v>Sat Kalsi</v>
          </cell>
          <cell r="P34" t="str">
            <v>BI</v>
          </cell>
          <cell r="Q34" t="str">
            <v>CLOSED</v>
          </cell>
          <cell r="R34">
            <v>0</v>
          </cell>
          <cell r="AE34">
            <v>0</v>
          </cell>
          <cell r="AF34">
            <v>7</v>
          </cell>
          <cell r="AG34" t="str">
            <v>13/08/12 KB - Update received from Sat Kalsi - "Further to last weeks workload meeting can you please arrange to close COR2432. This COR was raised as a place holder to undertake an upgrade of CAGen and Oracle. However, due to a change in direction a new set of analysis is being delivered under COR 2650 which will provide options for what hardware and software components are upgraded as part of the UK Link Sustaining Project"  Status set to EQ-CLSD._x000D_
_x000D_
10/04/12 AK - Email rec'd from Christina McArthur on 04/04/12 requesting that we change the line manager from Chris Fears to Sat Kalsi &amp; the EQR due date from 01/04/12 to 01/05/12. Update comments: Presentation on Supplier Sourcing &amp; ROM Costs to be presented at the XEC on 10th April 2012._x000D_
09/01/12 AK - Following the release of the Manager Aligned Report, email rec'd from Christina McArthur stating "EQR / Business Case tentative date April 2012". EQR due date amended from 29/02/12 to 01/04/12._x000D_
01/11/11 AK - Christina McArthur confirmed that completion of the Business Case is planned for February 2012. EQR date populated as 29/02/11._x000D_
_x000D_
28/10/11 AK - Discussed at Workload Meeting on 26/10/11. Project Team to supply new EQ IR date.</v>
          </cell>
          <cell r="AJ34">
            <v>41030</v>
          </cell>
          <cell r="AK34">
            <v>41030</v>
          </cell>
        </row>
        <row r="35">
          <cell r="A35">
            <v>3541</v>
          </cell>
          <cell r="B35" t="str">
            <v>COR3541</v>
          </cell>
          <cell r="C35" t="str">
            <v>AQ Review 2015</v>
          </cell>
          <cell r="E35" t="str">
            <v>PD-CLSD</v>
          </cell>
          <cell r="F35">
            <v>42405</v>
          </cell>
          <cell r="G35">
            <v>0</v>
          </cell>
          <cell r="H35">
            <v>41983</v>
          </cell>
          <cell r="J35">
            <v>0</v>
          </cell>
          <cell r="N35" t="str">
            <v>ICAF Meeting 17/12/14</v>
          </cell>
          <cell r="O35" t="str">
            <v>Lorraine Cave</v>
          </cell>
          <cell r="P35" t="str">
            <v>BI</v>
          </cell>
          <cell r="Q35" t="str">
            <v>COMPLETE</v>
          </cell>
          <cell r="R35">
            <v>0</v>
          </cell>
          <cell r="S35">
            <v>42405</v>
          </cell>
          <cell r="AE35">
            <v>0</v>
          </cell>
          <cell r="AF35">
            <v>6</v>
          </cell>
          <cell r="AG35" t="str">
            <v>05/02/2016: CM Project now closed._x000D_
14/12/15 Cm Planning meeting - AQ IS END DATE 2ND JAN 16._x000D_
07/12/15: Cm email recievd from Jo Rooney - the current AQ Review 2015 closedown date in the PMO plan is on or around December 19th? I need to push this out until the 2nd of Jan 2016 due to a document review and approval cycle delay. Therefore moved CCn due to end of Jan 16_x000D_
17/11/15 CM: No ECF form will be submitted for this CO as per email from Jo Rooney. As there is no expenditure for AQ Review._x000D_
16/11/15 CM: Up date from the planning meeting 100% complete  for delivary. Closedwn will be due on 19.12.15. MF to send over the lessons leanrt document._x000D_
28/10/15 DC CCN due date input as agreed with CM to allow us to track the closedown process._x000D_
16/10/15 EC: Update following Portfolio Plan Meeting, 15/10/15 - Delivery Phase 4 is on track, 40% complete._x000D_
08/10/15: CM Email from Jo Rooney explaining that the AQ Review 15 for data Enquiry &amp; IP have been completed. But it won’t officially implement until 6/11/15. The system updates/changes have been done, but it’s not considered to be ‘successfully implemented’ from a Project point of view until a couple of the invoices go out (the invoices basically are the check that everything happened as it should)._x000D_
17/09/15: CM Phase two began 24/08 and on track waiting further update from Michelle._x000D_
17/08/15: Cm - Update from Michelle Fergusson- PCC form to be updated. Phase 1 complete on 23/08/15. Phase 2 is now due to commence._x000D_
12/08/2015 CM: KR has received a PCC form which is not really changing much with regards to dates. Internal Change. Project Brief approved 22.01.2015, this signifys moving above the line as no business case, no Change Authorisation and no funds. No EAF._x000D_
_x000D_
20/07/2015 CM Update from MF and LC Phase 1 is 85% complete. Op's have started on phase 2 approx 10% complete so far. LC comments to say that phase plans have been agreed.</v>
          </cell>
          <cell r="AH35" t="str">
            <v>CLSD</v>
          </cell>
          <cell r="AO35">
            <v>42314</v>
          </cell>
        </row>
        <row r="36">
          <cell r="A36">
            <v>1000.05</v>
          </cell>
          <cell r="B36" t="str">
            <v>COR1000.05</v>
          </cell>
          <cell r="C36" t="str">
            <v>Migration of IX Files</v>
          </cell>
          <cell r="E36" t="str">
            <v>EQ-CLSD</v>
          </cell>
          <cell r="F36">
            <v>40646</v>
          </cell>
          <cell r="G36">
            <v>0</v>
          </cell>
          <cell r="H36">
            <v>40225</v>
          </cell>
          <cell r="I36">
            <v>40333</v>
          </cell>
          <cell r="J36">
            <v>0</v>
          </cell>
          <cell r="N36" t="str">
            <v>Workload Meeting 17/02/10</v>
          </cell>
          <cell r="O36" t="str">
            <v>Iain Collin</v>
          </cell>
          <cell r="P36" t="str">
            <v>BI</v>
          </cell>
          <cell r="Q36" t="str">
            <v>CLOSED</v>
          </cell>
          <cell r="R36">
            <v>0</v>
          </cell>
          <cell r="AE36">
            <v>0</v>
          </cell>
          <cell r="AF36">
            <v>7</v>
          </cell>
          <cell r="AG36" t="str">
            <v>13/04/11 AK - Email rec'd from Steve Adcock giving his approval to close change.
05/04/11 AK - Email sent to Steve Adcock stating "Re: COR1000.5 - Migration of IX Files. I have received an update from Iain Collin advising that the above named section of COR1000 - Telecoms Project is now being carried out under COR1000.1 - EFT Enhanced File Transfer. As the Process Owner for this change order, please could you confirm your agreement for the official closure in order to satisfy audit requirements."
04/04/11 AK - This section of the Programme is now being carried out under COR1000.1 - EFT Enhanced File Transfer, therefore an email will be sent to Steve Adcock as Process Owner requesting his approval to close.
15/12/10 AK - Discussed at Workload Meeting today. EQR due date moved back to 28/04/11.
25/11/10 AK - Discussed at Workload Meeting on 24/11/10. EQR due date amended from 30/11/10 to 17/12/10.
16/09/10 AK - Following recent staff changes, Project Manager amended from Chris Fears to Iain Collin.
12/08/10 AK - Discussed at Workload Meeting on 11/08/10. EQR due date amended from 23/08/10 to 30/11/10.
04/06/10 AK - Update rec'd from Dave Gore. PoC has been completed successfully. Design &amp; Analysis is now underway &amp; due to complete mid-August. Status to be amended EQ-PROD while this work takes place. EQR due 23/08/10.
26/05/10 AK - Discussed at Workload Meeting today. Update rec'd last week but new EQ IR date required.
19/05/10 AK - Update rec'd from Dave Gore. Following the completion of the MFT PoC the full IX file migration project will commence the design and analysis stage as a pre-cursor to a full file transfer application implementation.
16/02/10 AK - Update rec'd from Chris Fears. To be designed when the Proof of Concept has been completed.</v>
          </cell>
        </row>
        <row r="37">
          <cell r="A37">
            <v>1000.06</v>
          </cell>
          <cell r="B37" t="str">
            <v>COR1000.06</v>
          </cell>
          <cell r="C37" t="str">
            <v>IX Internet Migration</v>
          </cell>
          <cell r="E37" t="str">
            <v>CO-CLSD</v>
          </cell>
          <cell r="F37">
            <v>40637</v>
          </cell>
          <cell r="G37">
            <v>0</v>
          </cell>
          <cell r="H37">
            <v>40637</v>
          </cell>
          <cell r="J37">
            <v>0</v>
          </cell>
          <cell r="O37" t="str">
            <v>Iain Collin</v>
          </cell>
          <cell r="P37" t="str">
            <v>BI</v>
          </cell>
          <cell r="Q37" t="str">
            <v>CLOSED</v>
          </cell>
          <cell r="R37">
            <v>0</v>
          </cell>
          <cell r="S37">
            <v>40637</v>
          </cell>
          <cell r="AE37">
            <v>0</v>
          </cell>
          <cell r="AF37">
            <v>7</v>
          </cell>
          <cell r="AG37" t="str">
            <v xml:space="preserve">04/04/11 AK - This section of the Programme is no longer valid. It has been loaded onto the Tracking Sheet but closed down to ensure audit is visible for completion of the full Telecoms Programme.
</v>
          </cell>
        </row>
        <row r="38">
          <cell r="A38">
            <v>1000.07</v>
          </cell>
          <cell r="B38" t="str">
            <v>COR1000.07</v>
          </cell>
          <cell r="C38" t="str">
            <v>Networks Migration</v>
          </cell>
          <cell r="E38" t="str">
            <v>CO-CLSD</v>
          </cell>
          <cell r="F38">
            <v>40637</v>
          </cell>
          <cell r="G38">
            <v>0</v>
          </cell>
          <cell r="H38">
            <v>40637</v>
          </cell>
          <cell r="J38">
            <v>0</v>
          </cell>
          <cell r="O38" t="str">
            <v>Iain Collin</v>
          </cell>
          <cell r="P38" t="str">
            <v>BI</v>
          </cell>
          <cell r="Q38" t="str">
            <v>CLOSED</v>
          </cell>
          <cell r="R38">
            <v>0</v>
          </cell>
          <cell r="S38">
            <v>40637</v>
          </cell>
          <cell r="AE38">
            <v>0</v>
          </cell>
          <cell r="AF38">
            <v>7</v>
          </cell>
          <cell r="AG38" t="str">
            <v xml:space="preserve">04/04/11 AK - This section of the Programme is no longer valid. It has been loaded onto the Tracking Sheet but closed down to ensure audit is visible for completion of the full Telecoms Programme.
</v>
          </cell>
        </row>
        <row r="39">
          <cell r="A39">
            <v>1000.08</v>
          </cell>
          <cell r="B39" t="str">
            <v>COR1000.08</v>
          </cell>
          <cell r="C39" t="str">
            <v>SMTP Server Project</v>
          </cell>
          <cell r="D39">
            <v>40591</v>
          </cell>
          <cell r="E39" t="str">
            <v>PD-CLSD</v>
          </cell>
          <cell r="F39">
            <v>40827</v>
          </cell>
          <cell r="G39">
            <v>0</v>
          </cell>
          <cell r="H39">
            <v>40500</v>
          </cell>
          <cell r="J39">
            <v>0</v>
          </cell>
          <cell r="N39" t="str">
            <v>Workload Meeting 24/11/10</v>
          </cell>
          <cell r="O39" t="str">
            <v>Chris Fears</v>
          </cell>
          <cell r="P39" t="str">
            <v>BI</v>
          </cell>
          <cell r="Q39" t="str">
            <v>COMPLETE</v>
          </cell>
          <cell r="R39">
            <v>0</v>
          </cell>
          <cell r="V39">
            <v>40526</v>
          </cell>
          <cell r="W39">
            <v>40526</v>
          </cell>
          <cell r="X39">
            <v>40526</v>
          </cell>
          <cell r="Y39" t="str">
            <v xml:space="preserve">Project Board  </v>
          </cell>
          <cell r="AC39" t="str">
            <v>RCVD</v>
          </cell>
          <cell r="AD39">
            <v>40591</v>
          </cell>
          <cell r="AE39">
            <v>0</v>
          </cell>
          <cell r="AF39">
            <v>7</v>
          </cell>
          <cell r="AG39" t="str">
            <v>11/10/11 AK - Email rec'd from Steve Adcock authorising closure.
11/10/11 AK - Update rec'd from Chris Fears confirming that this project implemented successfully on 14/09/11 &amp; is now completed. Email sent to Steve Adcock stating "I have received an update from Chris Fears confirming that the above project implemented successfully on 14/09/11 and the project is now complete. This was an internal project raised within P&amp;CM. As there is no named Process Owner for this change order, as Head of xoserve Projects &amp; Change Management, please could you confirm your agreement for the official closure in order to satisfy audit requirements."
29/06/11 AK - Discussed at Workload Meeting today. Project Manager amended from Iain Collin to Chris Fears.
31/03/11 AK - Email rec'd from Iain Collin on 23/03/11 stating "COR 2132 SMTP Server is now being managed (&amp; funded) as part of the COR1000 Telecoms programme. Please can you amend the COR records &amp; amend Clarity so that SMTP takes the next sequential Telecoms COR number (COR 1000.8 I think)." Iain confirmed that implementation was due to take place at the end of September. COR reference number amended from COR2132 to COR1000.8 &amp; Implementation due date populated as 30/09/11.
16/02/11 AK - Discussed at Workload Meeting today. A paper was presented to the Project Board on 17/02/11 where authorisation was granted to deliver this change. Change is now in delivery, therefore status needs to be amendeed to PD-PROD. Implementation due date populated as 09/03/11 to maintain visibility.
26/01/11 AK - Discussed at Workload Meeting today. BRD is currently out for review EQ IR date amended from 19/01/11 to 18/02/11.
15/12/10 AK - Discussed at Workload Meeting today. Project Brief is being prepared for approval early January 2011. EQ IR date moved back to 19/01/11.</v>
          </cell>
          <cell r="AH39" t="str">
            <v>CLSD</v>
          </cell>
          <cell r="AI39">
            <v>40827</v>
          </cell>
          <cell r="AO39">
            <v>40816</v>
          </cell>
          <cell r="AP39">
            <v>40827</v>
          </cell>
        </row>
        <row r="40">
          <cell r="A40">
            <v>2717</v>
          </cell>
          <cell r="B40" t="str">
            <v>COR2717</v>
          </cell>
          <cell r="C40" t="str">
            <v>Billing of UNC TPD Section G3.8.1 (b) Transporter Disablement of Supply Jobs (MOD 675)</v>
          </cell>
          <cell r="D40">
            <v>41256</v>
          </cell>
          <cell r="E40" t="str">
            <v>PD-CLSD</v>
          </cell>
          <cell r="F40">
            <v>41814</v>
          </cell>
          <cell r="G40">
            <v>0</v>
          </cell>
          <cell r="H40">
            <v>41117</v>
          </cell>
          <cell r="I40">
            <v>41130</v>
          </cell>
          <cell r="J40">
            <v>0</v>
          </cell>
          <cell r="K40" t="str">
            <v>ADN</v>
          </cell>
          <cell r="M40" t="str">
            <v>Joel Martin</v>
          </cell>
          <cell r="N40" t="str">
            <v>Workload meeting 01/08/12</v>
          </cell>
          <cell r="O40" t="str">
            <v>Lorraine Cave</v>
          </cell>
          <cell r="P40" t="str">
            <v>CO</v>
          </cell>
          <cell r="Q40" t="str">
            <v>COMPLETE</v>
          </cell>
          <cell r="R40">
            <v>1</v>
          </cell>
          <cell r="S40">
            <v>41814</v>
          </cell>
          <cell r="T40">
            <v>0</v>
          </cell>
          <cell r="U40">
            <v>41204</v>
          </cell>
          <cell r="V40">
            <v>41218</v>
          </cell>
          <cell r="W40">
            <v>41249</v>
          </cell>
          <cell r="Y40" t="str">
            <v>Pre Sanc 27/11/2012</v>
          </cell>
          <cell r="Z40">
            <v>5806</v>
          </cell>
          <cell r="AC40" t="str">
            <v>SENT</v>
          </cell>
          <cell r="AD40">
            <v>41263</v>
          </cell>
          <cell r="AE40">
            <v>0</v>
          </cell>
          <cell r="AF40">
            <v>3</v>
          </cell>
          <cell r="AG40" t="str">
            <v>13/06/13 KB - CA received for revised BER. _x000D_
12/06/13 KB - Revised BER issued to reflect slight increase in costs - discussed at CMSG meeting on 12/06.</v>
          </cell>
          <cell r="AH40" t="str">
            <v>CLSD</v>
          </cell>
          <cell r="AI40">
            <v>41814</v>
          </cell>
          <cell r="AJ40">
            <v>41144</v>
          </cell>
          <cell r="AL40">
            <v>41271</v>
          </cell>
          <cell r="AM40">
            <v>41263</v>
          </cell>
          <cell r="AO40">
            <v>41365</v>
          </cell>
        </row>
        <row r="41">
          <cell r="A41">
            <v>2787</v>
          </cell>
          <cell r="B41" t="str">
            <v>COR2787</v>
          </cell>
          <cell r="C41" t="str">
            <v>Business File Type Process _x000D_
(WITH BICC TEAM - ON HOLD AS PROJECT)</v>
          </cell>
          <cell r="E41" t="str">
            <v>CO-CLSD</v>
          </cell>
          <cell r="F41">
            <v>41906</v>
          </cell>
          <cell r="G41">
            <v>0</v>
          </cell>
          <cell r="H41">
            <v>41183</v>
          </cell>
          <cell r="J41">
            <v>0</v>
          </cell>
          <cell r="N41" t="str">
            <v>Workload Meeting 03/10/12</v>
          </cell>
          <cell r="O41" t="str">
            <v>Chris Fears</v>
          </cell>
          <cell r="P41" t="str">
            <v>CR</v>
          </cell>
          <cell r="Q41" t="str">
            <v>CLOSED</v>
          </cell>
          <cell r="R41">
            <v>0</v>
          </cell>
          <cell r="S41">
            <v>41906</v>
          </cell>
          <cell r="AE41">
            <v>0</v>
          </cell>
          <cell r="AF41">
            <v>7</v>
          </cell>
          <cell r="AG41" t="str">
            <v>24/09/14 KB - Approval to close received from Denis Regan &amp; Chris Fears.  Work did not progress.  _x000D_
20/01/14 KB Update provided by AS - Not started, no project involvement required, with BICC team._x000D_
28/11/13 KB - Update provided by AS.  This piece of work is being handled by the BICC team &amp; is not being worked on by the project team at this point in time.  _x000D_
17/09/13 KB - Transferred to Andy Simpson as advised by Lorraine Cave.  _x000D_
13/11/12 KB - Update provided by Sue Turnbull - A meeting is scheduled for 20/11/12 to discuss business requirements.                                                                23/10/12 KB - Update provided by Sue Turnbull - "Rachel and myself are currently meeting with the business experts to discuss this change.
16/10/2012 KB - Business Analyst changed from Darran to Rachel per note from Darran.</v>
          </cell>
        </row>
        <row r="42">
          <cell r="A42">
            <v>2681</v>
          </cell>
          <cell r="B42" t="str">
            <v>COR2681</v>
          </cell>
          <cell r="C42" t="str">
            <v>IP ETL Upgrade Project</v>
          </cell>
          <cell r="E42" t="str">
            <v>PD-CLSD</v>
          </cell>
          <cell r="F42">
            <v>41332</v>
          </cell>
          <cell r="G42">
            <v>0</v>
          </cell>
          <cell r="H42">
            <v>41094</v>
          </cell>
          <cell r="I42">
            <v>41108</v>
          </cell>
          <cell r="J42">
            <v>0</v>
          </cell>
          <cell r="N42" t="str">
            <v>Workload Meeting 11/07/12</v>
          </cell>
          <cell r="O42" t="str">
            <v>Sat Kalsi</v>
          </cell>
          <cell r="P42" t="str">
            <v>CO</v>
          </cell>
          <cell r="Q42" t="str">
            <v>CLOSED</v>
          </cell>
          <cell r="R42">
            <v>0</v>
          </cell>
          <cell r="W42">
            <v>41316</v>
          </cell>
          <cell r="AE42">
            <v>0</v>
          </cell>
          <cell r="AF42">
            <v>7</v>
          </cell>
          <cell r="AG42" t="str">
            <v>27/02/2013 AT - Workload Meeting Minutes: Project now closed with email cc’d to the change orders box account as confirmation from Sat Kalsi._x000D_
_x000D_
20/02/2013 AT - Workload Meeting Minutes: PIA presented to XEC 11/02 with no challenges project closure document complete. Project Closed._x000D_
_x000D_
23/01/13 KB - Update provided by Tony Long - PIA, DCF and ECF passed to finance.  On track to present to XEC on 11/2. _x000D_
_x000D_
09/01/13 KB - Update provided by Tony Long - Pre/Post upgrade performance report received and awaiting response to challenges.  On-track for submitting the PIA to the 11/2/13 XEC.  Status moved on to BE-PROD._x000D_
_x000D_
14/11/12 KB - Update provided by Tony Long - All implementations are complete, now looking to submit PIA for February 2013 XEC_x000D_
_x000D_
08/08/12 PM - EAF Fully approved. CAF still outstanding due challenges from Legal re; Business Objects lic.T&amp;Cs Purchase Orders to be raised this week._x000D_
_x000D_
18/07/12 KB - Update provided by Tony Long at Workload meeting - there is currently a challenge against the Workpack costs.  Project plan is being prepared and will require XEC approval – a late October implementation is likely.  *Outside of the Workload meeting, Laura Jones confirmed that the project was approved to go ‘above the line’ at the PCC meeting held Tuesday 17/07* _x000D_
_x000D_
11/07/12 KB - Approved at workload meeting._x000D_
_x000D_
04/07/12 KB - The IP ETL Upgrade project is being initiated through the presentation of a business case to XEC on 10 July with signed EAF.  Annie Griffith has produced the business case. The project is to increase the storage, CPU and memory of IP so that it cope with additional loads being placed on it by forthcoming projects</v>
          </cell>
        </row>
        <row r="43">
          <cell r="A43">
            <v>2756</v>
          </cell>
          <cell r="B43" t="str">
            <v>COR2756</v>
          </cell>
          <cell r="C43" t="str">
            <v>Daily Metered Supply Point SOQ / SHQ Reductions Report</v>
          </cell>
          <cell r="D43">
            <v>41211</v>
          </cell>
          <cell r="E43" t="str">
            <v>PD-CLSD</v>
          </cell>
          <cell r="F43">
            <v>41463</v>
          </cell>
          <cell r="G43">
            <v>0</v>
          </cell>
          <cell r="H43">
            <v>41149</v>
          </cell>
          <cell r="I43">
            <v>41163</v>
          </cell>
          <cell r="J43">
            <v>0</v>
          </cell>
          <cell r="K43" t="str">
            <v>ADN</v>
          </cell>
          <cell r="M43" t="str">
            <v>Joel Martin</v>
          </cell>
          <cell r="N43" t="str">
            <v>Work Load meeting 29/08/2012</v>
          </cell>
          <cell r="O43" t="str">
            <v>Lorraine Cave</v>
          </cell>
          <cell r="P43" t="str">
            <v>CO</v>
          </cell>
          <cell r="Q43" t="str">
            <v>COMPLETE</v>
          </cell>
          <cell r="R43">
            <v>1</v>
          </cell>
          <cell r="S43">
            <v>41463</v>
          </cell>
          <cell r="U43">
            <v>41178</v>
          </cell>
          <cell r="V43">
            <v>41192</v>
          </cell>
          <cell r="W43">
            <v>41213</v>
          </cell>
          <cell r="Y43" t="str">
            <v>Pre Sanction Meeting 23/10/12</v>
          </cell>
          <cell r="AC43" t="str">
            <v>SENT</v>
          </cell>
          <cell r="AD43">
            <v>41232</v>
          </cell>
          <cell r="AE43">
            <v>0</v>
          </cell>
          <cell r="AF43">
            <v>3</v>
          </cell>
          <cell r="AG43" t="str">
            <v>08/07/13 KB - Authorisation to close granted at CMSG meeting on 08/07/13 - documented in meeting minutes (CCN sent 02/04/13)_x000D_
29/10/12 KB - Change Authorisation received from Joel Martin in the form of an e-mail.                                                                            10/09/12 KB - Transferred from DT to LC due to change in roles.                                                                         29/08/12 PM - Approved at Work Load - allocated to Jon Follows (Dave Turpin)</v>
          </cell>
          <cell r="AH43" t="str">
            <v>CLSD</v>
          </cell>
          <cell r="AI43">
            <v>41463</v>
          </cell>
          <cell r="AJ43">
            <v>41177</v>
          </cell>
          <cell r="AL43">
            <v>41225</v>
          </cell>
          <cell r="AM43">
            <v>41232</v>
          </cell>
        </row>
        <row r="44">
          <cell r="A44">
            <v>2762</v>
          </cell>
          <cell r="B44" t="str">
            <v>COR2762</v>
          </cell>
          <cell r="C44" t="str">
            <v>Updated Theft of Gas Calculator</v>
          </cell>
          <cell r="D44">
            <v>41257</v>
          </cell>
          <cell r="E44" t="str">
            <v>PD-CLSD</v>
          </cell>
          <cell r="F44">
            <v>41337</v>
          </cell>
          <cell r="G44">
            <v>0</v>
          </cell>
          <cell r="H44">
            <v>41150</v>
          </cell>
          <cell r="I44">
            <v>41164</v>
          </cell>
          <cell r="J44">
            <v>0</v>
          </cell>
          <cell r="K44" t="str">
            <v>ADN</v>
          </cell>
          <cell r="M44" t="str">
            <v>Joanna Ferguson</v>
          </cell>
          <cell r="N44" t="str">
            <v>Workload Meeting 05/09/12</v>
          </cell>
          <cell r="O44" t="str">
            <v>Lorraine Cave</v>
          </cell>
          <cell r="P44" t="str">
            <v>CO</v>
          </cell>
          <cell r="Q44" t="str">
            <v>COMPLETE</v>
          </cell>
          <cell r="R44">
            <v>1</v>
          </cell>
          <cell r="S44">
            <v>41337</v>
          </cell>
          <cell r="U44">
            <v>41205</v>
          </cell>
          <cell r="V44">
            <v>41219</v>
          </cell>
          <cell r="W44">
            <v>41248</v>
          </cell>
          <cell r="Y44" t="str">
            <v>Pre Sanction Meeting 27/11/12</v>
          </cell>
          <cell r="AC44" t="str">
            <v>SENT</v>
          </cell>
          <cell r="AD44">
            <v>41267</v>
          </cell>
          <cell r="AE44">
            <v>0</v>
          </cell>
          <cell r="AF44">
            <v>3</v>
          </cell>
          <cell r="AG44" t="str">
            <v xml:space="preserve">01/02/13 KB - CCN sent directly to Joanna Ferguson by Project team (Becky Perkins) alongwith a covering note - copied to the Change Orders mailbox.  
22/10/12 KB - Change no longer on hold per e-mail from Joanna Ferguson advising Xoserve to proceed.  BEIR due date populated as 06/11/12 and note sent to project team advising.                                                                                                            10/10/12 KB - Placed On Hold per e-mails from Becky Perkins and Jo Rooney - filed in mailbox.                                   </v>
          </cell>
          <cell r="AH44" t="str">
            <v>CLSD</v>
          </cell>
          <cell r="AI44">
            <v>41337</v>
          </cell>
          <cell r="AJ44">
            <v>41180</v>
          </cell>
          <cell r="AL44">
            <v>41267</v>
          </cell>
          <cell r="AM44">
            <v>41267</v>
          </cell>
        </row>
        <row r="45">
          <cell r="A45">
            <v>2769</v>
          </cell>
          <cell r="B45" t="str">
            <v>COR2769</v>
          </cell>
          <cell r="C45" t="str">
            <v>Data Retention and Table Partitioning</v>
          </cell>
          <cell r="E45" t="str">
            <v>PD-CLSD</v>
          </cell>
          <cell r="F45">
            <v>41618</v>
          </cell>
          <cell r="G45">
            <v>0</v>
          </cell>
          <cell r="H45">
            <v>41157</v>
          </cell>
          <cell r="I45">
            <v>41171</v>
          </cell>
          <cell r="J45">
            <v>0</v>
          </cell>
          <cell r="N45" t="str">
            <v>Workload Meeting 12/09/12</v>
          </cell>
          <cell r="O45" t="str">
            <v>Lorraine Cave</v>
          </cell>
          <cell r="P45" t="str">
            <v>CO</v>
          </cell>
          <cell r="Q45" t="str">
            <v>COMPLETE</v>
          </cell>
          <cell r="R45">
            <v>0</v>
          </cell>
          <cell r="AE45">
            <v>0</v>
          </cell>
          <cell r="AF45">
            <v>6</v>
          </cell>
          <cell r="AG45" t="str">
            <v>10/12/13 KB - Note received from Jane Rocky authorising closure of COR2769. _x000D_
22/04/13 KB - Note from Emma confirming that project is still in closedown.  Confirmation of closure will be provided once agreed.  _x000D_
22/04/13 KB - Await confirmation that COR2769 should be closed down - This has come from an e-mail from Tony Long which advised that COR2769 would be absorbed within COR2650.1.  _x000D_
19/02/13 KB - Moved onto PD-PROD per verbal update from LC - Proof of Concept is in progress.</v>
          </cell>
          <cell r="AH45" t="str">
            <v>CLSD</v>
          </cell>
          <cell r="AI45">
            <v>41618</v>
          </cell>
        </row>
        <row r="46">
          <cell r="A46">
            <v>970</v>
          </cell>
          <cell r="B46" t="str">
            <v>COR0970</v>
          </cell>
          <cell r="C46" t="str">
            <v>DN Interruption Phase II (Revised DN Interruption Requirements)</v>
          </cell>
          <cell r="D46">
            <v>40647</v>
          </cell>
          <cell r="E46" t="str">
            <v>PD-CLSD</v>
          </cell>
          <cell r="F46">
            <v>41114</v>
          </cell>
          <cell r="G46">
            <v>0</v>
          </cell>
          <cell r="H46">
            <v>40609</v>
          </cell>
          <cell r="I46">
            <v>40623</v>
          </cell>
          <cell r="J46">
            <v>0</v>
          </cell>
          <cell r="K46" t="str">
            <v>ADN</v>
          </cell>
          <cell r="M46" t="str">
            <v>Alan Raper</v>
          </cell>
          <cell r="N46" t="str">
            <v>Workload Meeting 09/03/11</v>
          </cell>
          <cell r="O46" t="str">
            <v>Dave Turpin</v>
          </cell>
          <cell r="P46" t="str">
            <v>CO</v>
          </cell>
          <cell r="Q46" t="str">
            <v>COMPLETE</v>
          </cell>
          <cell r="R46">
            <v>1</v>
          </cell>
          <cell r="T46">
            <v>0</v>
          </cell>
          <cell r="U46">
            <v>40613</v>
          </cell>
          <cell r="V46">
            <v>40627</v>
          </cell>
          <cell r="W46">
            <v>40648</v>
          </cell>
          <cell r="X46">
            <v>40648</v>
          </cell>
          <cell r="Y46" t="str">
            <v>XM2 Review Meeting 15/03/11</v>
          </cell>
          <cell r="Z46">
            <v>291895</v>
          </cell>
          <cell r="AC46" t="str">
            <v>SENT</v>
          </cell>
          <cell r="AD46">
            <v>40666</v>
          </cell>
          <cell r="AE46">
            <v>0</v>
          </cell>
          <cell r="AF46">
            <v>3</v>
          </cell>
          <cell r="AG46" t="str">
            <v>29/03/12 AK - Discussed at Workload Meeting on 28/03/12. Planned completion is showing as 30/03/12 although additional scope has been included within this change &amp; this date is no longer achievable. Planned date moved back to 30/04/12.
13/03/12 AK - Discussed at Workload Meeting on 07/03/12. Planned completion is now 30/03/12.
10/02/12 AK - Discussed at Workload Meeting on 08/02/12. Planned completion is 01/03/12.
06/02/12 AK - Discussed at Workload Meeting on 01/02/12. CCN was due 31/01/12. The work was delayed on this change, causing it to finish later than expected. As a consequence, the Project Team are awaiting final invoices. Planned completion is now 01/03/12.
18/11/11 AK - As part of the CCN Amnesty, CCN due date amended from 18/01/12 to 31/01/12.
09/11/11 AK - Discussed at Workload Meeting today. Implementation took place as planned on 05/11/11. CCN due date will be 18/01/12.
12/10/11 AK - Discussed at Workload Meeting today. Implementation due date amended from 21/10/11 to 05/11/11.
01/09/11 KB - Dave Turpin wrote to DN's advising of the following "Please be advised that, following the approval (CA) of the revised costs for DNI, there is no specific change of scope that would require a further Scope Notification to be sent, as the additional work was due to design complexities and not increased requirements. The dates for completion and scope of work therefore remain unchanged.
08/03/11 AK - This new change order was raised by Alan Raper on 07/03/11 at the request of the Project Team &amp; supercedes COR0970_Old.</v>
          </cell>
          <cell r="AH46" t="str">
            <v>CLSD</v>
          </cell>
          <cell r="AI46">
            <v>41114</v>
          </cell>
          <cell r="AJ46">
            <v>40611</v>
          </cell>
          <cell r="AK46">
            <v>40611</v>
          </cell>
          <cell r="AL46">
            <v>40667</v>
          </cell>
          <cell r="AM46">
            <v>40666</v>
          </cell>
          <cell r="AN46">
            <v>40666</v>
          </cell>
          <cell r="AO46">
            <v>40852</v>
          </cell>
          <cell r="AP46">
            <v>40939</v>
          </cell>
        </row>
        <row r="47">
          <cell r="A47" t="str">
            <v>TBC</v>
          </cell>
          <cell r="B47" t="str">
            <v>TBC</v>
          </cell>
          <cell r="C47" t="str">
            <v>Must Read Reports (WPX96)</v>
          </cell>
          <cell r="D47">
            <v>40108</v>
          </cell>
          <cell r="E47" t="str">
            <v>PD-CLSD</v>
          </cell>
          <cell r="F47">
            <v>40652</v>
          </cell>
          <cell r="G47">
            <v>0</v>
          </cell>
          <cell r="H47">
            <v>38217</v>
          </cell>
          <cell r="I47">
            <v>38231</v>
          </cell>
          <cell r="J47">
            <v>1</v>
          </cell>
          <cell r="K47" t="str">
            <v>ALL</v>
          </cell>
          <cell r="N47" t="str">
            <v>Annie Griffith</v>
          </cell>
          <cell r="O47" t="str">
            <v>Dave Addison</v>
          </cell>
          <cell r="P47" t="str">
            <v>BI</v>
          </cell>
          <cell r="Q47" t="str">
            <v>CLOSED</v>
          </cell>
          <cell r="R47">
            <v>0</v>
          </cell>
          <cell r="T47">
            <v>0</v>
          </cell>
          <cell r="U47">
            <v>38331</v>
          </cell>
          <cell r="V47">
            <v>38331</v>
          </cell>
          <cell r="W47">
            <v>38442</v>
          </cell>
          <cell r="X47">
            <v>40147</v>
          </cell>
          <cell r="Y47" t="str">
            <v>XEC</v>
          </cell>
          <cell r="AE47">
            <v>0</v>
          </cell>
          <cell r="AF47">
            <v>6</v>
          </cell>
          <cell r="AG47" t="str">
            <v>19/04/11 AK - Email rec'd from Vicky Palmer approving closure._x000D_
_x000D_
18/04/11 AK - Spoke to Dave Addison on 15/04/11 who confirmed he was happy for me to send an email to Vicky Palmer requesting her approval to close this change. Email sent to Vicky stating "The above internal changes were raised by Steve Nunnington in his role as Supply Point Operations Manager back in 2004. Dave Addison has advised that these projects are being included under COR0962 - Query Services. In light of this, as the Process Owner for these change orders, please could you confirm your agreement for the official closure in order to satisfy audit requirements."_x000D_
_x000D_
05/01/11 KB - Imp due date moved from 31/01/11 to 23/11/11 per conversation with Simon Burton after Workload meeting._x000D_
_x000D_
26/01/10 AK - Project Start date populated as per the data saved in Clarity._x000D_
_x000D_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31/01/11._x000D_
_x000D_
20/10/09 AK - Update rec'd from Dave Addison. This project is being included under COR0962 - Query Services. In light of this, Dave will send email to Vicky Palmer requesting her acceptance to close this down. BER due date amended to 30/11/09._x000D_
_x000D_
15/09/09 AK - In light of Dave Addison's current absence &amp; as I am on holiday from 23/09/09 &amp; will not be back in the office until 12/10/09, BER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It is intended that this change is included in the scope of the Conquest Replacement Project. Change to remain on hold pending details of the scope for Conquest. Review again in 6 months. BER due date has been populated as 28/09/09 to ensure we do not loose visibility._x000D_
_x000D_
01/11/07 AK - Email rec'd from Dave Addison stating "These changes are still on the radar, and has been allocated a budget in the 08/13 business plan. At present this needs to remain on hold as we do not have resources to put this into delivery."_x000D_
_x000D_
01/11/07 AK - Email sent to Vicky Palmer stating "We are currently undertaking a review of all change orders that have not progressed for some time to establish whether they are still required. The attached change has been on hold since February 2006. In view of this, I would be grateful if you could review the request and advise whether it is still required."_x000D_
_x000D_
16/05/07 KB - Discussed during 16/05 Prioritisation meeting as part of a review of all CO's on hold.  Action taken to liaise with Vicky Palmer to establish whether change is still required._x000D_
_x000D_
05/03/07 AK - Dave Addison advised that this change is taken as 2nd priority._x000D_
_x000D_
01/03/07 AK - As per Project Priorities meeting held on 20/02/07 (Steve Adcock / Vicky Palmer) action on DA to defer to Post Tech refresh._x000D_
_x000D_
27/02/07 AK - See Email from Max Pemerton to Dave King today. Change on hold. It is a Business Improvement that is lower priority than the UKLTR, hence will wait until that is complete._x000D_
_x000D_
17/10/06 - change orders 41 is actually business improvement changes and will not have a BER, changed to reflect email sent by Emma Rose_x000D_
_x000D_
16/08/06 - Revise BER due date to 20/10/06 - refer to e-mail from DA in mailbox._x000D_
_x000D_
12/07/06 - Revise BER due date to 15/08/06, per discussion with DA._x000D_
_x000D_
02/02/06 - Put on hold as per DA email in mailbox._x000D_
_x000D_
02/06/05 - E-mail from Dave Addison change BER date from 10/06 to 01/07_x000D_
_x000D_
05/05/05 - Updated current BER date to 10/06/05 as per DA email in mailbox._x000D_
_x000D_
07/04/05 - Updated BER date to 12/05/05 as per minutes of 06/04/05 meeting._x000D_
_x000D_
17/01/05 - BER Delivery date needs to be revised - LRC to pick up w/c 24/01/05._x000D_
_x000D_
14/12/04 - Updated status to EQ-SENT as per LRC._x000D_
_x000D_
13/12/04 - Updated status to EQ-PROD as per LRC notes from workflow meeting._x000D_
_x000D_
15/11/04 - Reset status to CO-RCVD and deleted EQ-PROD from history._x000D_
_x000D_
04/10/04 - Costs received and passed to Steve Nunnington and Sue Prosser to determine if a business case supports this change.  Costs include a 30% uplift for CSC costs.</v>
          </cell>
          <cell r="AH47" t="str">
            <v>CLSD</v>
          </cell>
          <cell r="AI47">
            <v>40652</v>
          </cell>
          <cell r="AJ47">
            <v>38331</v>
          </cell>
          <cell r="AK47">
            <v>38331</v>
          </cell>
        </row>
        <row r="48">
          <cell r="A48">
            <v>3808</v>
          </cell>
          <cell r="B48" t="str">
            <v>COR3808</v>
          </cell>
          <cell r="C48" t="str">
            <v>PX Teeside Seal Sands</v>
          </cell>
          <cell r="E48" t="str">
            <v>CO-CLSD</v>
          </cell>
          <cell r="F48">
            <v>42270</v>
          </cell>
          <cell r="G48">
            <v>0</v>
          </cell>
          <cell r="H48">
            <v>42242</v>
          </cell>
          <cell r="J48">
            <v>0</v>
          </cell>
          <cell r="K48" t="str">
            <v>NNW</v>
          </cell>
          <cell r="N48" t="str">
            <v>ICAF - 16/09/15</v>
          </cell>
          <cell r="O48" t="str">
            <v>Dave Turpin</v>
          </cell>
          <cell r="P48" t="str">
            <v>CO</v>
          </cell>
          <cell r="Q48" t="str">
            <v>CLOSED</v>
          </cell>
          <cell r="R48">
            <v>0</v>
          </cell>
          <cell r="AE48">
            <v>0</v>
          </cell>
          <cell r="AG48" t="str">
            <v>23/09/15 CM - Confirmed today at ICAF meeting via Rob Smith that  this will now be done via Datafix by the ME Team - datafix -xrn3819.Therefore this change order can now be closed. CM has emailed Beverley Viney confirming the closure and DT will confirm this to Beverly himself today._x000D_
16/09/15 - CM Approved at ICAF today. Possible Datafix CM has emailed Rob Smith to confirm if he has the Datafix form for this already. If yes we can cancel this change order and go via the Data Fix route. We will then write to the networks to confirm the route of this work._x000D_
To be agreed if this is  chargeable or not- open action on ICAF minutes._x000D_
10/09/15 - CM - New Change order received on 09/09/15. Submitted for ICAF next week and email to ICAF distribution list</v>
          </cell>
        </row>
        <row r="49">
          <cell r="A49" t="str">
            <v>TBC</v>
          </cell>
          <cell r="B49" t="str">
            <v>TBC</v>
          </cell>
          <cell r="C49" t="str">
            <v>Bulk Upload Meter reads (WPX96)</v>
          </cell>
          <cell r="D49">
            <v>40108</v>
          </cell>
          <cell r="E49" t="str">
            <v>PD-CLSD</v>
          </cell>
          <cell r="F49">
            <v>40652</v>
          </cell>
          <cell r="G49">
            <v>0</v>
          </cell>
          <cell r="H49">
            <v>38217</v>
          </cell>
          <cell r="I49">
            <v>38231</v>
          </cell>
          <cell r="J49">
            <v>0</v>
          </cell>
          <cell r="K49" t="str">
            <v>ALL</v>
          </cell>
          <cell r="N49" t="str">
            <v>Annie Griffith</v>
          </cell>
          <cell r="O49" t="str">
            <v>Dave Addison</v>
          </cell>
          <cell r="P49" t="str">
            <v>BI</v>
          </cell>
          <cell r="Q49" t="str">
            <v>COMPLETE</v>
          </cell>
          <cell r="R49">
            <v>0</v>
          </cell>
          <cell r="T49">
            <v>0</v>
          </cell>
          <cell r="U49">
            <v>38331</v>
          </cell>
          <cell r="V49">
            <v>38331</v>
          </cell>
          <cell r="W49">
            <v>38442</v>
          </cell>
          <cell r="X49">
            <v>40147</v>
          </cell>
          <cell r="Y49" t="str">
            <v>XEC</v>
          </cell>
          <cell r="AE49">
            <v>0</v>
          </cell>
          <cell r="AF49">
            <v>6</v>
          </cell>
          <cell r="AG49" t="str">
            <v>19/04/11 AK - Email rec'd from Vicky Palmer approving closure._x000D_
_x000D_
18/04/11 AK - Spoke to Dave Addison on 15/04/11 who confirmed he was happy for me to send an email to Vicky Palmer requesting her approval to close this change. Email sent to Vicky stating "The above internal changes were raised by Steve Nunnington in his role as Supply Point Operations Manager back in 2004. Dave Addison has advised that these projects are being included under COR0962 - Query Services. In light of this, as the Process Owner for these change orders, please could you confirm your agreement for the official closure in order to satisfy audit requirements."_x000D_
_x000D_
05/01/11 KB - Imp due date moved from 31/01/11 to 23/11/11 per conversation with Simon Burton after Workload meeting._x000D_
_x000D_
26/01/10 AK - Project Start date populated as per the data saved in Clarity._x000D_
_x000D_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31/01/11._x000D_
_x000D_
20/10/09 AK - Update rec'd from Dave Addison. This project is being included under COR0962 - Query Services. In light of this, Dave will send email to Vicky Palmer requesting her acceptance to close this down. BER due date amended to 30/11/09._x000D_
_x000D_
15/09/09 AK - In light of Dave Addison's current absence &amp; as I am on holiday from 23/09/09 &amp; will not be back in the office until 12/10/09, BER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It is intended that this change is included in the scope of the Conquest Replacement Project. Change to remain on hold pending details of the scope for Conquest. Review again in 6 months. BER due date has been populated as 28/09/09 to ensure we do not loose visibility._x000D_
_x000D_
01/11/07 AK - Email rec'd from Dave Addison stating "These changes are still on the radar, and has been allocated a budget in the 08/13 business plan. At present this needs to remain on hold as we do not have resources to put this into delivery."_x000D_
_x000D_
01/11/07 AK - Email sent to Vicky Palmer stating "We are currently undertaking a review of all change orders that have not progressed for some time to establish whether they are still required. The attached change has been on hold since February 2006. In view of this, I would be grateful if you could review the request and advise whether it is still required."_x000D_
_x000D_
16/05/07 KB - Discussed during 16/05 Prioritisation meeting as part of a review of all CO's on hold.  Action taken to liaise with Vicky Palmer to establish whether change is still required._x000D_
_x000D_
05/03/07 AK - Dave Addison advised that this change is taken as 2nd priority._x000D_
_x000D_
01/03/07 AK - As per Project Priorities meeting held on 20/02/07 (Steve Adcock / Vicky Palmer) action on DA to defer to Post Tech refresh._x000D_
_x000D_
27/02/07 AK - See Email from Max Pemerton to Dave King today. Change on hold. It is a Business Improvement that is lower priority than the UKLTR, hence will wait until that is complete._x000D_
_x000D_
17/10/06 - change orders 42 is actually business improvement changes and will not have a BER, changed to reflect email sent by Emma Rose._x000D_
_x000D_
16/08/06 - Revise BER due date to 20/10/06 - refer to e-mail from DA in mailbox._x000D_
_x000D_
12/07/06 - Revise BER due date to 15/08/06, per discussion with DA._x000D_
_x000D_
02/02/06 - Put on hold as per DA email in mailbox._x000D_
_x000D_
02/06/05 - E-mail from Dave Addison change BER date from 10/06 to 01/07_x000D_
_x000D_
05/05/05 - Updated current BER date to 10/06/05 as per DA email in mailbox._x000D_
_x000D_
07/04/05 - Updated BER date to 12/05/05 as per minutes of 06/04/05 meeting._x000D_
_x000D_
17/01/05 - BER Delivery date needs to be revised - LRC to pick up w/c 24/01/05._x000D_
_x000D_
14/12/04 - Updated status to EQ-SENT as per LRC._x000D_
_x000D_
13/12/04 - Updated status to EQ-PROD as per LRC notes from workflow meeting._x000D_
_x000D_
15/11/04 - Reset status to CO-RCVD and deleted EQ-PROD from history._x000D_
_x000D_
04/10/04 - Costs received and passed to Steve Nunnington and Sue Prosser to determine if a business case supports this change.  Costs include a 30% uplift for CSC costs.</v>
          </cell>
          <cell r="AH49" t="str">
            <v>CLSD</v>
          </cell>
          <cell r="AI49">
            <v>40652</v>
          </cell>
          <cell r="AJ49">
            <v>38331</v>
          </cell>
          <cell r="AK49">
            <v>38331</v>
          </cell>
        </row>
        <row r="50">
          <cell r="A50">
            <v>2831.2</v>
          </cell>
          <cell r="B50" t="str">
            <v>COR2831.2</v>
          </cell>
          <cell r="C50" t="str">
            <v>DSP Gateway Mechanism Analysis &amp; Design</v>
          </cell>
          <cell r="D50">
            <v>41670</v>
          </cell>
          <cell r="E50" t="str">
            <v>PD-CLSD</v>
          </cell>
          <cell r="F50">
            <v>42282</v>
          </cell>
          <cell r="G50">
            <v>0</v>
          </cell>
          <cell r="H50">
            <v>41234</v>
          </cell>
          <cell r="J50">
            <v>0</v>
          </cell>
          <cell r="M50" t="str">
            <v>Joanna Ferguson</v>
          </cell>
          <cell r="N50" t="str">
            <v>Jon Follows &amp; Workload Meeting Minutes 21/11/12</v>
          </cell>
          <cell r="O50" t="str">
            <v>Helen Pardoe</v>
          </cell>
          <cell r="P50" t="str">
            <v>CO</v>
          </cell>
          <cell r="Q50" t="str">
            <v>COMPLETE</v>
          </cell>
          <cell r="R50">
            <v>1</v>
          </cell>
          <cell r="S50">
            <v>42282</v>
          </cell>
          <cell r="AE50">
            <v>0</v>
          </cell>
          <cell r="AF50">
            <v>42</v>
          </cell>
          <cell r="AG50" t="str">
            <v>05/10/15 DC Approval received today from JF._x000D_
15/09/15 DC has chased Jfeguson on 14/09 for CCN approval_x000D_
14/09/15 CM - CCN sent on 01/09/15_x000D_
18/08/15 DC as per JF  - due to go live and of Sept - will hopefully be in closedown early Oct.  This also relates to 2831.2._x000D_
02/03/15 KB - Imp date taken from PP.  _x000D_
17/02/14 KB - Transferred from Lee Chambers to Helen Gohil. _x000D_
04/09/13 - COR2831.2 set up per email from Lee Chambers.</v>
          </cell>
          <cell r="AH50" t="str">
            <v>CLSD</v>
          </cell>
          <cell r="AI50">
            <v>42282</v>
          </cell>
          <cell r="AO50">
            <v>41848</v>
          </cell>
        </row>
        <row r="51">
          <cell r="A51">
            <v>1154.1500000000001</v>
          </cell>
          <cell r="B51" t="str">
            <v>COR1154.15</v>
          </cell>
          <cell r="C51" t="str">
            <v>UK Link Programme - Transition</v>
          </cell>
          <cell r="E51" t="str">
            <v>CO-CLSD</v>
          </cell>
          <cell r="F51">
            <v>41521</v>
          </cell>
          <cell r="G51">
            <v>0</v>
          </cell>
          <cell r="H51">
            <v>41521</v>
          </cell>
          <cell r="J51">
            <v>0</v>
          </cell>
          <cell r="O51" t="str">
            <v>Dene Williams</v>
          </cell>
          <cell r="P51" t="str">
            <v>BI</v>
          </cell>
          <cell r="Q51" t="str">
            <v>CLOSED</v>
          </cell>
          <cell r="R51">
            <v>0</v>
          </cell>
          <cell r="AE51">
            <v>0</v>
          </cell>
          <cell r="AF51">
            <v>6</v>
          </cell>
          <cell r="AG51" t="str">
            <v>13/04/2015 AT - Set CO-CLSD</v>
          </cell>
        </row>
        <row r="52">
          <cell r="A52">
            <v>1754</v>
          </cell>
          <cell r="B52" t="str">
            <v>COR1754</v>
          </cell>
          <cell r="C52" t="str">
            <v>Revision to File Transfers to Support SC2004 Decommissioning</v>
          </cell>
          <cell r="D52">
            <v>40325</v>
          </cell>
          <cell r="E52" t="str">
            <v>PD-CLSD</v>
          </cell>
          <cell r="F52">
            <v>41165</v>
          </cell>
          <cell r="G52">
            <v>0</v>
          </cell>
          <cell r="H52">
            <v>40086</v>
          </cell>
          <cell r="I52">
            <v>40100</v>
          </cell>
          <cell r="J52">
            <v>0</v>
          </cell>
          <cell r="K52" t="str">
            <v>ADN</v>
          </cell>
          <cell r="M52" t="str">
            <v>Alan Raper</v>
          </cell>
          <cell r="N52" t="str">
            <v>Workload Meeting 30/09/09</v>
          </cell>
          <cell r="O52" t="str">
            <v>Lorraine Cave</v>
          </cell>
          <cell r="P52" t="str">
            <v>CO</v>
          </cell>
          <cell r="Q52" t="str">
            <v>COMPLETE</v>
          </cell>
          <cell r="R52">
            <v>1</v>
          </cell>
          <cell r="T52">
            <v>0</v>
          </cell>
          <cell r="U52">
            <v>40141</v>
          </cell>
          <cell r="V52">
            <v>40155</v>
          </cell>
          <cell r="W52">
            <v>40141</v>
          </cell>
          <cell r="X52">
            <v>40141</v>
          </cell>
          <cell r="Y52" t="str">
            <v>XM2 Review Meeting 24/11/09 &amp; XM2 Review Meeting 19/01/10</v>
          </cell>
          <cell r="Z52">
            <v>98578</v>
          </cell>
          <cell r="AC52" t="str">
            <v>SENT</v>
          </cell>
          <cell r="AD52">
            <v>40326</v>
          </cell>
          <cell r="AE52">
            <v>0</v>
          </cell>
          <cell r="AF52">
            <v>5</v>
          </cell>
          <cell r="AG52" t="str">
            <v>13/09/12 KB - CCN approval received from AR. Set to PD-CLSD.                                                                                                                          13/09/12 KB - E mail sent to AR asking for formal approval of the CCN sent in December 2011.                                                                                                                                                                                                                                        10/09/12 KB - Transferred from DT to LC due to change in roles.                                                                                                                                     18/11/11 AK - As part of the CCN Amnesty, CCN due date amended from 22/11/11 to 31/01/12.
08/09/11 AK - Discussed at Workload Meeting on 07/09/11. CCN due date amended from 22/08/11 to 22/11/11.
26/08/11 AK - Discussed at Workload Meeting on 24/08/11. Project Team to confirm new CCN due date.
28/07/11 AK - Discussed at Workload Meeting on 27/07/11. There are currently issues with report delivery. CCN due date amended from 22/07/11 to 22/08/11.
24/06/11 AK - Discussed at Workload Meeting on 22/06/11. CCN due date amended from 17/06/11 to 22/07/11.
26/04/11 AK - Update rec'd from Ian Snookes. CCN due date amended from 27/04/11 to 17/06/11.
16/03/11 KB - Discussed at Workload meeting today. CCN due date amended from 16/03/11 to 27/04/11.                                                                                                                         09/03/11 AK - Discussed at Workload Meeting today. CCN due date amended from 04/03/11 to 16/03/11.
09/12/10 AK - Discussed at Workload Meeting on 08/12/10. CCN due date amended from 14/12/10 to 04/03/11. Change is awaiting completion of another piece of work before closedown can take place.
18/11/10 AK - Discussed at Workload Meeting on 17/11/10. CCN due date amended from 30/11/10 to 14/12/10.
27/10/10 KB - CCN due date moved from 29/10/10 to 30/11/10 per Workload meeting minutes.                                                                                                                              30/09/10 AK - Discussed at Workload Meeting on 29/09/10. Implementation took place on 26/09/10 as planned. Completion of the project is reliant on completion of elements of work on the IP Project, therefore CCN due date populated as 29/10/10 to drive the next update.
27/05/10 AK - Amended CA rec'd from Alan Raper.
27/05/10 AK - Following the submission of the CA today, email sent to Alan Raper from Julie Smart stating "Thanks for the CA. Regarding the item to ‘develop a new file format to replace the current data transfer for DM Firm Sites to replace the ODBC link between DM Firm Monitoring &amp; ODS’, although the BER states that we will develop a new file format to replace the current data transfer for DM Firm Sites to replace the ODBC link between DM Firm Monitoring and ODS, I believe this was discussed with Dave (see meeting notes attached) &amp; agreement reached that this would be undertaken by the IP Project. As the DM Firm Monitoring is within the scope of the NG systems for review and delivery  of a like-for-like r eplacement of the data feeds NG currently receive (albeit not necessarily by the same method as there will be no ODBC connections into the IP database), please can you resubmit the CA to exclude this item."
07/05/10 AK - Email rec'd from Alan Raper on 19/04/10 stating "Please find attached a revised COR for 1754. The attached version has a minor amendment, in the ECQ section, to that set out from xoserve." Dave Turpin confirmed that this is a variation to the original scope but as status is currently BE-SENT, no amendmend is required. Variation will be managed manually.
11/03/10 AK - Following the release of the Manager Aligned Report, update rec'd from Debi Jones stating that the Business Analyst should be Julie Smart, not Debi Jones.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Denis Regan.
19/01/10 AK - Following email from Alan Raper 08/12/09, change amended from NNW to AND. Revised BER sent to Networks following comments rec'd from Ann Young, NGD.
21/12/09 KB - Email received (18/12) from Anne Young detailing the collated comments in relation to the BER for COR1754. Forwarded to Dave T &amp; Debi Jones.                                                                                                                           
08/12/09 AK - Email rec'd from Alan Raper stating "OK to circulate this document &amp; any other documents associated with this change to all networks." EQR forwarded to Simon Trivella with a note stating "Following authorisation from the NOR, please find attached a copy of the EQR for COR1754."
08/12/09 AK - Email sent to Simon Trivella stating "As this change is classed as a "Named Network" change we cannot forward the EQR to you without written permission from the NOR. We have sent an email requesting this &amp; are currently awaiting a response. As soon as we receive the response, we will let you know." Email also sent to Alan Raper stating "With regard to the attached message from Simon Trivella, this change is classed as a "Named Network" change for NGD only, therefore we cannot forward the EQR to Simon without your written permission to do so. As you agreed to all Distribution Networks receiving the BER, I guess you're OK with us forwarding the EQR to Simon but please can you confirm this?"
08/12/09 AK - Email rec'd from Simon Trivella stating "I'm just looking at COR1754 &amp; realised I haven't got a copy of all the relevant paperwork. I've got the original request that Alan sent in back in September (attached) but I don't know if this is the final version that became COR1754? I've got a copy of the recently issued BER &amp; the BEO but not the EQR, could you send me a copy please?"
24/11/09 AK - Email rec'd from Dave Turpin stating "Please copy in Gary Evans, Anne Young &amp; Brian Tilley on these changes as well as the DN Change Managers, as per the attached message." Attached is an email Dave sent to Alan Raper stating "Thanks for the BEO. Can you confirm that you are happy for me to deliver the BER for this change directly to yourself, the other DN change managers &amp; the SC2004 replacement project at the same time (this afternoon)?" Email rec'd from Alan stating "Happy with that". BER sent to all Distribution Change Managers.</v>
          </cell>
          <cell r="AH52" t="str">
            <v>CLSD</v>
          </cell>
          <cell r="AI52">
            <v>41165</v>
          </cell>
          <cell r="AJ52">
            <v>40099</v>
          </cell>
          <cell r="AK52">
            <v>40099</v>
          </cell>
          <cell r="AL52">
            <v>40340</v>
          </cell>
          <cell r="AM52">
            <v>40326</v>
          </cell>
          <cell r="AN52">
            <v>40326</v>
          </cell>
          <cell r="AO52">
            <v>40447</v>
          </cell>
          <cell r="AP52">
            <v>40939</v>
          </cell>
        </row>
        <row r="53">
          <cell r="A53">
            <v>1755</v>
          </cell>
          <cell r="B53" t="str">
            <v>COR1755</v>
          </cell>
          <cell r="C53" t="str">
            <v>Web Site / Tools Replacement</v>
          </cell>
          <cell r="E53" t="str">
            <v>EQ-CLSD</v>
          </cell>
          <cell r="F53">
            <v>41197</v>
          </cell>
          <cell r="G53">
            <v>0</v>
          </cell>
          <cell r="H53">
            <v>40086</v>
          </cell>
          <cell r="J53">
            <v>0</v>
          </cell>
          <cell r="N53" t="str">
            <v>Workload Meeting 30/09/09</v>
          </cell>
          <cell r="O53" t="str">
            <v>Lorraine Cave</v>
          </cell>
          <cell r="P53" t="str">
            <v>BI</v>
          </cell>
          <cell r="Q53" t="str">
            <v>CLOSED</v>
          </cell>
          <cell r="R53">
            <v>0</v>
          </cell>
          <cell r="AE53">
            <v>0</v>
          </cell>
          <cell r="AF53">
            <v>6</v>
          </cell>
          <cell r="AG53" t="str">
            <v xml:space="preserve">15/10/12 KB - Status set to EQ-CLSD per e-mail from Max Pemberton which confirms decision that other events have superseded the requirements of this project and it is therefore no longer required.                                                                                                   10/09/12 KB - Transferred from DT to LC due to change in roles.                                                                                                                                        09/06/11 AK - Update rec'd from Dave Turpin. He will speak to Dave Forder for clarification as to whether this project is to proceed.
16/05/11 AK - Email sent to Dave Turpin stating "This internal Business Improvement was raised by Dave Forder back in September 2009. The current status is EQ-PNDG on 07/10/09, indicating that no progress has yet been made to this project. At the Workload Meeting on 26/01/11 we received an update stating that this project is awaiting clarification from the Business User whether the change is to proceed. The change was put on hold &amp; the EQ IR date of 31/01/11 removed. Please can you provide an update as to whether this change needs to remain on hold or whether you would like me to write to Graham Frankland as the Process Owner requesting his approval for this change to be closed down?"
14/04/11 AK - Update rec'd from Dave Turpin. There is currently no Analyst assigned to this change. 
26/01/11 AK - Discussed at Workload Meeting today. Awaiting clarification from the Business User whether change is to proceed. Change put on hold &amp; EQ IR date of 31/01/11 removed.
15/12/10 AK - Discussed at Workload Meeting today. EQ IR date moved back to 31/01/11.
18/11/10 AK - Discussed at Workload Meeting on 17/11/10. EQ IR date moved back to 22/12/10. 
22/10/10 AK - Discussed at Workload Meeting on 20/10/10. EQ IR date moved back to 30/11/10. 
23/09/10 AK - Discussed at Workload Meeting on 22/09/10. EQ IR date moved back to 29/10/10.
26/08/10 AK - Discussed at Workload Meeting on 25/08/10. EQ IR date moved back to 30/09/10.
21/07/10 AK - Discussed at Workload Meeting on 21/07/10. EQ IR date moved back to 31/08/10.
01/07/10 AK - Discussed at Workload Meeting on 30/06/10. EQ IR date moved back to 30/07/10.
21/05/10 AK - Discussed at Workload Meeting on 19/05/10.EQ IR date moved back to 30/06/10.
26/04/10 AK - Discussed at Workload Meeting on 21/04/10. EQ IR date amended from 03/05/10 to 31/05/10
07/04/10 MP - Updated EQIR from 16th to 30th April 2010, as per Workload meeting.
29/03/10 AK - Update rec'd from Dave Turpin. EQ IR date amended from 29/03/10 to 16/04/10.
11/03/10 AK - Following the release of the Manager Aligned Report, update rec'd from Debi Jones stating that the Business Analyst should be blank, not Debi Jones.
08/03/10 AK - Update rec'd from Dave Turpin. EQ IR date amended from 05/03/10 to 29/03/10.
25/02/10 AK - Dave Turpin advised that the EQ IR date had changed from 26/02/10 to 05/03/10.
17/02/10 AK - Dave Turpin gave an update at Workload Meeting on 17/02/10. The Project Team are currently carrying out work on the initial change request that was received in order to establish requirements. EQ IR date to remain 26/02/10. 
12/02/10 AK - Email rec'd from Dave Turpin with a Change Request attached from Dave Forder. This document represents the Project Mandate.
04/02/10 AK - External Spend Category is missing from the Tracking Sheet. Populated as 6 in line with Financial Spend document, as per Max Pemberton.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Graham Frankland.
11/01/10 AK - Discussed at Workload Meeting on 06/01/10. EQ IR date amended from 15/01/10 to 26/02/10.
30/11/09 AK - Update rec'd from Dave Turpin stating that the Project Team are still awaiting paperwork from the originator, therefore EQ IR date amended from 30/11/09 to 15/01/10.
07/10/09 KB - Approved at Workload meeting on 30/09/09 - Log on tracking sheet with futuristic EQ IR date in order to retain visibility.  </v>
          </cell>
        </row>
        <row r="54">
          <cell r="A54">
            <v>1987</v>
          </cell>
          <cell r="B54" t="str">
            <v>COR1987</v>
          </cell>
          <cell r="C54" t="str">
            <v>Implementation of Modification Proposal 0292 (AQ Appeal Threshold)</v>
          </cell>
          <cell r="D54">
            <v>40898</v>
          </cell>
          <cell r="E54" t="str">
            <v>PD-CLSD</v>
          </cell>
          <cell r="F54">
            <v>41284</v>
          </cell>
          <cell r="G54">
            <v>0</v>
          </cell>
          <cell r="H54">
            <v>40456</v>
          </cell>
          <cell r="I54">
            <v>40470</v>
          </cell>
          <cell r="J54">
            <v>0</v>
          </cell>
          <cell r="K54" t="str">
            <v>ALL</v>
          </cell>
          <cell r="M54" t="str">
            <v>Alan Raper</v>
          </cell>
          <cell r="N54" t="str">
            <v>Workload Meeting 06/10/10</v>
          </cell>
          <cell r="O54" t="str">
            <v>Lorraine Cave</v>
          </cell>
          <cell r="P54" t="str">
            <v>CO</v>
          </cell>
          <cell r="Q54" t="str">
            <v>COMPLETE</v>
          </cell>
          <cell r="R54">
            <v>1</v>
          </cell>
          <cell r="T54">
            <v>0</v>
          </cell>
          <cell r="U54">
            <v>40487</v>
          </cell>
          <cell r="V54">
            <v>40501</v>
          </cell>
          <cell r="W54">
            <v>40884</v>
          </cell>
          <cell r="Y54" t="str">
            <v>Pre Sanction Meeting 29/11/11</v>
          </cell>
          <cell r="Z54">
            <v>199080</v>
          </cell>
          <cell r="AC54" t="str">
            <v>SENT</v>
          </cell>
          <cell r="AD54">
            <v>40899</v>
          </cell>
          <cell r="AE54">
            <v>0</v>
          </cell>
          <cell r="AF54">
            <v>3</v>
          </cell>
          <cell r="AG54" t="str">
            <v>11/01/13 DP - CCN Received from Alan Raper. CCN Sent to distribution. COR Closed. Status CLSD.
10/09/12 KB - Transferred from DT to LC due to change in roles. 
25/07/12 KB - Awaiting final invoices - CCN due date moved back to 31/08 per DT.                                                                                                29/05/12 KB - Following discussion at last Workload meeting, DT confirmed verbally that change was successfully implemented.                                                                                                                                                                                                         15/12/11 KB - Revised BER received form Mark Leah with amendments made to section 2.5 (Funding) to reflect comments made at the CMSG meeting on 14/12/11 regarding the recovery of internal and external project costs to the DN's.                                                                                                                                                                                              29/11/11 KB - BER and Business Case submitted to Pre Sanction Meeting for review and     approval.  Both documents were approved, with comments.  Based on this, this change will be taken off hold and BER date inserted onto tracking sheet.                                                                   18/02/11 AK - Minutes from CMSG on 11/02/11 state "Legal text is currently being prepared by Joanna Fergusson. Alan Raper (the NOR for this change) agreed that change can be put on hold pending an Ofgem decision. The BER which was due on 11/02/11 is no longer expected.
15/02/11 AK - It was agreed at CMSG on 11/02/11 that this change will go on hold pending direction from Ofgem. BER due date of 11/02/11 removed &amp; change put on hold.
09/02/11 AK - Discussed at Workload Meeting today. Update rec'd from Simon Trivella advising that change is awaiting decision from Ofgem. Authorisation will be required from Alan Raper for change to go 'On Hold'.
02/02/11 - Awaiting Ofgem decision, per Simon Trivella.  Authorisation will be required from Alan Raper for change to go 'on hold' if Ofgem decision deems this necessary.             
20/01/11 AK - Email rec'd from Simon Trivella stating "Mod 0292 was discussed at today’s Mod Panel meeting and we widen the debate to also consider the appropriateness of a 2011 or 2012 implementation (subject to an Ofgem direction). We went through a long debate about the implementation date and, after much discussions, we are in the position that a 2011 implementation does not seem possible.  Putting aside the competition arguments for the 2011/2012 dates the main reason is the role of the UK Link Committee.  It is clear that the UKLC would not support implementation outside of the standard releases or within the 6 month required notice period (as BGT will vote against it and it has to be unanimous). There would be no opportunity for the Transporters to go against UKLC decision as we do not need to implement this in 2011 to comply with UNC or any legal requirement. There was no official decision taken today (no ability to do so) but we can now down tools until we have a decision from Ofgem. If Ofgem direct is to implement then we would only be considering implementation for 2012."
19/01/11 AK - Following communication between Ian Snookes &amp; Alan Raper, Alan has sent an email confirming that the funding pot should be Pot 3, rather than Pot 5.
22/10/10 AK - Email sent to Steve Adcock from Alan Raper stating "At our DN Forum today we spent an hour with Jon Dixon discussing various changes but at the same time he took the opportunity to have a bit of go at at (fairly politely!) regarding 270 &amp; 292/293. He seems to be under the impression that we are going to struggle to deliver either for next year. While we agreed that 270 is more a Nexus delivery timescale, we said that we hoped that 292/3 could be implemented by the time its needed for the next AQ review. Ofgem will almost certainly sign off a 292 type mod and we need to pull the stops out to get the changes to meet shipper &amp; Ofgem aspirations. Looking at the EQR delivery date, we are still early in the COR process but, ultimately, its looking almost certain that we will issue an instruction to implement a change. Is there anything that can be done to speed up the process &amp; prioritise this change to ensure we implement prior to the next AQ Appeal process window?"
20/10/10 AK - An EQ IR was sent today from Programme Office giving an EQR due date of 23/11/10.
19/10/10 AK - Change was originally assigned to Dave Turpin / Rachel Nock, however it appears that this change is not the one they thought it was &amp; the team do not have capacity to work on this. In view of this, the change has been "unallocated" &amp; has been Minuted as an outstanding action for Workload Meeting.</v>
          </cell>
          <cell r="AH54" t="str">
            <v>CLSD</v>
          </cell>
          <cell r="AI54">
            <v>41284</v>
          </cell>
          <cell r="AJ54">
            <v>40505</v>
          </cell>
          <cell r="AK54">
            <v>40505</v>
          </cell>
          <cell r="AL54">
            <v>40917</v>
          </cell>
          <cell r="AM54">
            <v>40899</v>
          </cell>
          <cell r="AN54">
            <v>40899</v>
          </cell>
          <cell r="AO54">
            <v>41047</v>
          </cell>
          <cell r="AP54">
            <v>41152</v>
          </cell>
        </row>
        <row r="55">
          <cell r="A55">
            <v>1154.05</v>
          </cell>
          <cell r="B55" t="str">
            <v>COR1154.05</v>
          </cell>
          <cell r="C55" t="str">
            <v>Industry Engagement</v>
          </cell>
          <cell r="E55" t="str">
            <v>PD-CLSD</v>
          </cell>
          <cell r="F55">
            <v>41192</v>
          </cell>
          <cell r="G55">
            <v>0</v>
          </cell>
          <cell r="H55">
            <v>41178</v>
          </cell>
          <cell r="I55">
            <v>41192</v>
          </cell>
          <cell r="J55">
            <v>0</v>
          </cell>
          <cell r="N55" t="str">
            <v>Workload Meeting 26/09/12</v>
          </cell>
          <cell r="O55" t="str">
            <v>Andy Watson</v>
          </cell>
          <cell r="P55" t="str">
            <v>BI</v>
          </cell>
          <cell r="Q55" t="str">
            <v>COMPLETE</v>
          </cell>
          <cell r="R55">
            <v>0</v>
          </cell>
          <cell r="S55">
            <v>41425</v>
          </cell>
          <cell r="AE55">
            <v>0</v>
          </cell>
          <cell r="AF55">
            <v>7</v>
          </cell>
          <cell r="AG55" t="str">
            <v>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0/10/12 KB - Update provided at the Workload meeting - Business Case will go to the Project Board on 18/10/12.</v>
          </cell>
          <cell r="AJ55">
            <v>41631</v>
          </cell>
        </row>
        <row r="56">
          <cell r="A56">
            <v>1154.06</v>
          </cell>
          <cell r="B56" t="str">
            <v>COR1154.06</v>
          </cell>
          <cell r="C56" t="str">
            <v>Capability Analysis</v>
          </cell>
          <cell r="E56" t="str">
            <v>PD-CLSD</v>
          </cell>
          <cell r="F56">
            <v>41373</v>
          </cell>
          <cell r="G56">
            <v>0</v>
          </cell>
          <cell r="H56">
            <v>41178</v>
          </cell>
          <cell r="I56">
            <v>41192</v>
          </cell>
          <cell r="J56">
            <v>0</v>
          </cell>
          <cell r="N56" t="str">
            <v>Workload Meeting 26/09/12</v>
          </cell>
          <cell r="O56" t="str">
            <v>Andy Watson</v>
          </cell>
          <cell r="P56" t="str">
            <v>BI</v>
          </cell>
          <cell r="Q56" t="str">
            <v>COMPLETE</v>
          </cell>
          <cell r="R56">
            <v>0</v>
          </cell>
          <cell r="AE56">
            <v>0</v>
          </cell>
          <cell r="AF56">
            <v>7</v>
          </cell>
          <cell r="AG56" t="str">
            <v>09/04/13 KB - Stream closed as per e-mail from Andy Watson._x000D_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applicable._x000D_
_x000D_
10/10/12 KB - Update provided at the Workload meeting - Business Case will go to the Project Board on 18/10/12.</v>
          </cell>
          <cell r="AH56" t="str">
            <v>CLSD</v>
          </cell>
          <cell r="AI56">
            <v>41373</v>
          </cell>
        </row>
        <row r="57">
          <cell r="A57">
            <v>1154.1300000000001</v>
          </cell>
          <cell r="B57" t="str">
            <v>COR1154.13</v>
          </cell>
          <cell r="C57" t="str">
            <v>Due Diligence &amp; Prototype</v>
          </cell>
          <cell r="E57" t="str">
            <v>EQ-CLSD</v>
          </cell>
          <cell r="F57">
            <v>41386</v>
          </cell>
          <cell r="G57">
            <v>0</v>
          </cell>
          <cell r="H57">
            <v>41296</v>
          </cell>
          <cell r="J57">
            <v>0</v>
          </cell>
          <cell r="N57" t="str">
            <v>Workload Meeting 23/01/2013</v>
          </cell>
          <cell r="O57" t="str">
            <v>Andy Watson</v>
          </cell>
          <cell r="P57" t="str">
            <v>CO</v>
          </cell>
          <cell r="Q57" t="str">
            <v>CLOSED</v>
          </cell>
          <cell r="R57">
            <v>0</v>
          </cell>
          <cell r="S57">
            <v>41386</v>
          </cell>
          <cell r="AE57">
            <v>0</v>
          </cell>
          <cell r="AF57">
            <v>7</v>
          </cell>
        </row>
        <row r="58">
          <cell r="A58" t="str">
            <v>1154a</v>
          </cell>
          <cell r="B58" t="str">
            <v>COR1154a</v>
          </cell>
          <cell r="C58" t="str">
            <v>Project Nexus Other</v>
          </cell>
          <cell r="E58" t="str">
            <v>EQ-CLSD</v>
          </cell>
          <cell r="F58">
            <v>41178</v>
          </cell>
          <cell r="G58">
            <v>0</v>
          </cell>
          <cell r="H58">
            <v>40246</v>
          </cell>
          <cell r="I58">
            <v>41280</v>
          </cell>
          <cell r="J58">
            <v>0</v>
          </cell>
          <cell r="N58" t="str">
            <v>Workload Meeting 10/03/09</v>
          </cell>
          <cell r="O58" t="str">
            <v>Sat Kalsi</v>
          </cell>
          <cell r="P58" t="str">
            <v>BI</v>
          </cell>
          <cell r="Q58" t="str">
            <v>CLOSED</v>
          </cell>
          <cell r="R58">
            <v>0</v>
          </cell>
          <cell r="AE58">
            <v>0</v>
          </cell>
          <cell r="AF58">
            <v>7</v>
          </cell>
          <cell r="AG58" t="str">
            <v xml:space="preserve">26/09/12 KB - This COR has been closed as per e-mail request from Jo Bradbury - all correspondence filed in relevant folder.                                                                                                                      12/05/11 AK - Project Manager changed from Jane Rocky to Sat Kalsi with effect from 09/05/11.
15/12/10 AK - Discussed at Workload Meeting today. This project was set up to manage the elements of funding for forthcoming Project Nexus activities. EQ IR date moved back to 06/01/13.
30/09/10 AK - Discussed at Workload Meeting on 29/09/10. EQ IR date moved back to 17/12/10 whan a decision will be made whether to continue or close down. 
24/06/10 AK - Discussed at Workload Meeting on 23/06/10. EQ IR date amended from 30/06/10 to 30/09/10.
23/03/10 AK - Sue Turnbull confirmed that no progress is being taken with this project at this time therefore the EQ IR date has been amended from 24/03/10 to 30/06/10.
10/03/10 AK - This change was raised by Jane Rocky to allow the project to separate the finances for Project Nexus Requirements Definition Phase from other areas of Project Nexus to avoid confusion with reporting. Approved at Workload Meeting on 10/03/10.  </v>
          </cell>
        </row>
        <row r="59">
          <cell r="A59">
            <v>3250</v>
          </cell>
          <cell r="B59" t="str">
            <v>COR3250</v>
          </cell>
          <cell r="C59" t="str">
            <v>Completion and return of a ‘GSR’ spreadsheet provided monthly by NGD</v>
          </cell>
          <cell r="D59">
            <v>41662</v>
          </cell>
          <cell r="E59" t="str">
            <v>PD-CLSD</v>
          </cell>
          <cell r="F59">
            <v>41673</v>
          </cell>
          <cell r="G59">
            <v>0</v>
          </cell>
          <cell r="H59">
            <v>41582</v>
          </cell>
          <cell r="I59">
            <v>41593</v>
          </cell>
          <cell r="J59">
            <v>0</v>
          </cell>
          <cell r="K59" t="str">
            <v>NNW</v>
          </cell>
          <cell r="L59" t="str">
            <v>NGD</v>
          </cell>
          <cell r="M59" t="str">
            <v>Alan Raper</v>
          </cell>
          <cell r="O59" t="str">
            <v>Lorraine Cave</v>
          </cell>
          <cell r="P59" t="str">
            <v>CO</v>
          </cell>
          <cell r="Q59" t="str">
            <v>COMPLETE</v>
          </cell>
          <cell r="R59">
            <v>1</v>
          </cell>
          <cell r="U59">
            <v>41659</v>
          </cell>
          <cell r="V59">
            <v>41669</v>
          </cell>
          <cell r="W59">
            <v>41660</v>
          </cell>
          <cell r="Y59" t="str">
            <v>Pre Sanction 03/12/2013</v>
          </cell>
          <cell r="Z59">
            <v>672</v>
          </cell>
          <cell r="AE59">
            <v>0</v>
          </cell>
          <cell r="AF59">
            <v>5</v>
          </cell>
          <cell r="AG59" t="str">
            <v>03/02/14 KB - NB This progressed throught ot completion without the requirement for a Scope of Work as the report had already been completed and issued to NGD.  _x000D_
12/13 KB - BER received from Sue, howeve this is not to be issued until a BEO is received.  _x000D_
04/11/13 KB - Assigned to LC per verbal conversation.  Note that CO submission date has ben set as 04/11/13 as it was received after 3pm on Friday 01/11.</v>
          </cell>
          <cell r="AH59" t="str">
            <v>CLSD</v>
          </cell>
          <cell r="AI59">
            <v>41673</v>
          </cell>
          <cell r="AJ59">
            <v>41604</v>
          </cell>
          <cell r="AO59">
            <v>41668</v>
          </cell>
          <cell r="AP59">
            <v>41669</v>
          </cell>
        </row>
        <row r="60">
          <cell r="A60">
            <v>3261</v>
          </cell>
          <cell r="B60" t="str">
            <v>COR3261</v>
          </cell>
          <cell r="C60" t="str">
            <v>Shipperless Supply Point Report (AWAITING CONFIRMATION OF CLOSURE)</v>
          </cell>
          <cell r="E60" t="str">
            <v>PD-CLSD</v>
          </cell>
          <cell r="F60">
            <v>42450</v>
          </cell>
          <cell r="G60">
            <v>0</v>
          </cell>
          <cell r="H60">
            <v>41597</v>
          </cell>
          <cell r="I60">
            <v>41610</v>
          </cell>
          <cell r="J60">
            <v>1</v>
          </cell>
          <cell r="K60" t="str">
            <v>ADN</v>
          </cell>
          <cell r="M60" t="str">
            <v>Colin Thomson</v>
          </cell>
          <cell r="N60" t="str">
            <v>Lorraine Cave</v>
          </cell>
          <cell r="O60" t="str">
            <v>Lorraine Cave</v>
          </cell>
          <cell r="P60" t="str">
            <v>CO</v>
          </cell>
          <cell r="Q60" t="str">
            <v>CLOSED</v>
          </cell>
          <cell r="R60">
            <v>1</v>
          </cell>
          <cell r="S60">
            <v>42450</v>
          </cell>
          <cell r="AE60">
            <v>0</v>
          </cell>
          <cell r="AF60">
            <v>3</v>
          </cell>
          <cell r="AG60" t="str">
            <v>21/03/16 -Planning meeting today LC happy to close as this work as per DT email evidence. This should have been closed last year._x000D_
_x000D_
14/12/15 Cm Planning meeting -  LC TO GET CLOSEDOWN INFO/CONFIRMATION._x000D_
17/11/15 - CM email chaser to LC to get formal closure from colin Thomson_x000D_
29/09/015 CM: Email sent to  Colin Thomson to confirm we can now formally close this down._x000D_
14/09/15 CM - LC has emailed confirming closed in clarity. I have requested closedown documents to be sent through from LC to close this down in the correct way._x000D_
17/08 CM has emailed DT again for an update_x000D_
30/07/15 CM has emailed Matt Smith chasing for updates as this has been on hold for a while. DT didn't know about this one._x000D_
27/07/15 CM meeting with JR - RA doesn’t know about this one, to check with DT if it is complete._x000D_
20/07/15 CM LC will chase this and CC me and KR._x000D_
30/06/15- CM - In closedown stage, LC to get the closed down documents from Rachel Addison_x000D_
_x000D_
20/06/14 KB - Update from Matt Smith confirming that the report had been delivered, but the ongoing delivery has yet to be resolved.  _x000D_
03/12/13 KB - This piece of work is now being picked up by the Industry Engagement Team and will therefore not follow the usual project governance.    Note sent to Joel seeking his formal approval for the closure of COR3261.  Refer to emails.  EQR due date of 09/12/13 removed.  _x000D_
_x000D_
20/11/13 KB - Spoke to LC. Assign to her &amp; Nita, they are revieiwing whether this is linked to COR3076.</v>
          </cell>
        </row>
        <row r="61">
          <cell r="A61">
            <v>3262</v>
          </cell>
          <cell r="B61" t="str">
            <v>COR3262</v>
          </cell>
          <cell r="C61" t="str">
            <v>AQ Review 2014</v>
          </cell>
          <cell r="E61" t="str">
            <v>PD-CLSD</v>
          </cell>
          <cell r="F61">
            <v>41988</v>
          </cell>
          <cell r="G61">
            <v>0</v>
          </cell>
          <cell r="H61">
            <v>41598</v>
          </cell>
          <cell r="J61">
            <v>0</v>
          </cell>
          <cell r="N61" t="str">
            <v>Linda Whitcroft / Lorraine Cave</v>
          </cell>
          <cell r="O61" t="str">
            <v>Lorraine Cave</v>
          </cell>
          <cell r="P61" t="str">
            <v>BI</v>
          </cell>
          <cell r="Q61" t="str">
            <v>COMPLETE</v>
          </cell>
          <cell r="R61">
            <v>0</v>
          </cell>
          <cell r="S61">
            <v>41988</v>
          </cell>
          <cell r="AE61">
            <v>0</v>
          </cell>
          <cell r="AF61">
            <v>6</v>
          </cell>
          <cell r="AG61" t="str">
            <v>06/10/14 KB - Comms issued to Networks confirming successful implementation; project will now progress through to closedown. _x000D_
10/02/13 KB - Project start date taken from Feb Portfolio Plan. _x000D_
20/11/13 KB - New COR logged per email from Jo Rooney.  No documenst provided as yet (requested from Jo)</v>
          </cell>
          <cell r="AH61" t="str">
            <v>CLSD</v>
          </cell>
          <cell r="AI61">
            <v>41988</v>
          </cell>
          <cell r="AO61">
            <v>41917</v>
          </cell>
        </row>
        <row r="62">
          <cell r="A62">
            <v>3005</v>
          </cell>
          <cell r="B62" t="str">
            <v>COR3005</v>
          </cell>
          <cell r="C62" t="str">
            <v>Gemini Exit UIOLI incorrectly linked to Meter ID</v>
          </cell>
          <cell r="D62">
            <v>41614</v>
          </cell>
          <cell r="E62" t="str">
            <v>PD-CLSD</v>
          </cell>
          <cell r="F62">
            <v>41759</v>
          </cell>
          <cell r="G62">
            <v>0</v>
          </cell>
          <cell r="H62">
            <v>41551</v>
          </cell>
          <cell r="J62">
            <v>0</v>
          </cell>
          <cell r="K62" t="str">
            <v>NNW</v>
          </cell>
          <cell r="L62" t="str">
            <v>NGT</v>
          </cell>
          <cell r="M62" t="str">
            <v>Sean McGoldrick</v>
          </cell>
          <cell r="N62" t="str">
            <v>Lee Foster</v>
          </cell>
          <cell r="O62" t="str">
            <v>Andy Earnshaw</v>
          </cell>
          <cell r="P62" t="str">
            <v>CO</v>
          </cell>
          <cell r="Q62" t="str">
            <v>COMPLETE</v>
          </cell>
          <cell r="R62">
            <v>1</v>
          </cell>
          <cell r="W62">
            <v>41604</v>
          </cell>
          <cell r="Y62" t="str">
            <v>Pre Sanction Meeting 19/11/13</v>
          </cell>
          <cell r="Z62">
            <v>5260</v>
          </cell>
          <cell r="AC62" t="str">
            <v>SENT</v>
          </cell>
          <cell r="AD62">
            <v>41642</v>
          </cell>
          <cell r="AE62">
            <v>0</v>
          </cell>
          <cell r="AF62">
            <v>5</v>
          </cell>
          <cell r="AG62" t="str">
            <v>10/03/14 KB - Per email from Jo Beardsmore dated 06/03 - Unfortunately NG are still reviewing the BUCs and therefore the delivery date of these two CCNs will be later than planned. Will an email with the updated dates suffice.  _x000D_
Spoke to Jo and advised that revised date should be communicated to NGT (if the original date had been communicated).  CCN date of 07/03/14 removed, await confirmation of new date.  _x000D_
25/11/13 KB - This is an unusual request.  The information provided by NGT was translated into a Change Request and routed to the Minor Enhancement team as agreed between Lee Foster &amp; Sean McGoldrick.  However, per email from Jo Beardsmore, this will now progress as a small project with a BER due for delivery on 25/11/13.  Agreed that the request would therefore progress from an XRN to a COR. Advised Jo that as this is now progressing as a project, a SN would also be expected, unless NGT provide formal notification that one is not required.</v>
          </cell>
          <cell r="AH62" t="str">
            <v>CLSD</v>
          </cell>
          <cell r="AI62">
            <v>41759</v>
          </cell>
          <cell r="AL62">
            <v>41627</v>
          </cell>
          <cell r="AM62">
            <v>41642</v>
          </cell>
          <cell r="AO62">
            <v>41686</v>
          </cell>
          <cell r="AP62">
            <v>41738</v>
          </cell>
        </row>
        <row r="63">
          <cell r="A63">
            <v>3218</v>
          </cell>
          <cell r="B63" t="str">
            <v>COR3218</v>
          </cell>
          <cell r="C63" t="str">
            <v>Gemini Exit DN Adjustment Transparency</v>
          </cell>
          <cell r="D63">
            <v>41614</v>
          </cell>
          <cell r="E63" t="str">
            <v>PD-CLSD</v>
          </cell>
          <cell r="F63">
            <v>41746</v>
          </cell>
          <cell r="G63">
            <v>0</v>
          </cell>
          <cell r="H63">
            <v>41551</v>
          </cell>
          <cell r="J63">
            <v>0</v>
          </cell>
          <cell r="K63" t="str">
            <v>NNW</v>
          </cell>
          <cell r="L63" t="str">
            <v>NGT</v>
          </cell>
          <cell r="M63" t="str">
            <v>Sean McGoldrick</v>
          </cell>
          <cell r="N63" t="str">
            <v>Lee Foster</v>
          </cell>
          <cell r="O63" t="str">
            <v>Andy Earnshaw</v>
          </cell>
          <cell r="P63" t="str">
            <v>CO</v>
          </cell>
          <cell r="Q63" t="str">
            <v>COMPLETE</v>
          </cell>
          <cell r="R63">
            <v>1</v>
          </cell>
          <cell r="W63">
            <v>41604</v>
          </cell>
          <cell r="Y63" t="str">
            <v>Pre Sanction Meeting 19/11/13</v>
          </cell>
          <cell r="Z63">
            <v>3476</v>
          </cell>
          <cell r="AC63" t="str">
            <v>SENT</v>
          </cell>
          <cell r="AD63">
            <v>41642</v>
          </cell>
          <cell r="AE63">
            <v>0</v>
          </cell>
          <cell r="AF63">
            <v>5</v>
          </cell>
          <cell r="AG63" t="str">
            <v>10/03/14 KB - Per email from Jo Beardsmore dated 06/03 - Unfortunately NG are still reviewing the BUCs and therefore the delivery date of these two CCNs will be later than planned. Will an email with the updated dates suffice.  _x000D_
Spoke to Jo and advised that revised date should be communicated to NGT (if the original date had been communicated).  CCN date of 07/03/14 removed, await confirmation of new date.  _x000D_
25/11/13 KB - This is an unusual request.  The information provided by NGT was translated into a Change Request and routed to the Minor Enhancement team as agreed between Lee Foster &amp; Sean McGoldrick.  However, per email from Jo Beardsmore, this will now progress as a small project with a BER due for delivery on 25/11/13.  Agreed that the request would therefore progress from an XRN to a COR. Advised Jo that as this is now progressing as a project, a SN would also be expected, unless NGT provide formal notification that one is not required.</v>
          </cell>
          <cell r="AH63" t="str">
            <v>CLSD</v>
          </cell>
          <cell r="AI63">
            <v>41746</v>
          </cell>
          <cell r="AL63">
            <v>41627</v>
          </cell>
          <cell r="AM63">
            <v>41642</v>
          </cell>
          <cell r="AO63">
            <v>41686</v>
          </cell>
          <cell r="AP63">
            <v>41738</v>
          </cell>
        </row>
        <row r="64">
          <cell r="A64">
            <v>1974</v>
          </cell>
          <cell r="B64" t="str">
            <v>COR1974</v>
          </cell>
          <cell r="C64" t="str">
            <v>Shipper Credit Contact Details</v>
          </cell>
          <cell r="D64">
            <v>40469</v>
          </cell>
          <cell r="E64" t="str">
            <v>PD-CLSD</v>
          </cell>
          <cell r="F64">
            <v>40687</v>
          </cell>
          <cell r="G64">
            <v>0</v>
          </cell>
          <cell r="H64">
            <v>40317</v>
          </cell>
          <cell r="I64">
            <v>40332</v>
          </cell>
          <cell r="J64">
            <v>0</v>
          </cell>
          <cell r="K64" t="str">
            <v>ALL</v>
          </cell>
          <cell r="M64" t="str">
            <v>Joel Martin</v>
          </cell>
          <cell r="N64" t="str">
            <v>Workload Meeting 19/05/10</v>
          </cell>
          <cell r="O64" t="str">
            <v>Lorraine Cave</v>
          </cell>
          <cell r="P64" t="str">
            <v>CO</v>
          </cell>
          <cell r="Q64" t="str">
            <v>COMPLETE</v>
          </cell>
          <cell r="R64">
            <v>1</v>
          </cell>
          <cell r="T64">
            <v>0</v>
          </cell>
          <cell r="U64">
            <v>40333</v>
          </cell>
          <cell r="V64">
            <v>40347</v>
          </cell>
          <cell r="W64">
            <v>40438</v>
          </cell>
          <cell r="X64">
            <v>40438</v>
          </cell>
          <cell r="Y64" t="str">
            <v>XM2 Review Meeting 14/09/10</v>
          </cell>
          <cell r="Z64">
            <v>12390</v>
          </cell>
          <cell r="AC64" t="str">
            <v>SENT</v>
          </cell>
          <cell r="AD64">
            <v>40478</v>
          </cell>
          <cell r="AE64">
            <v>0</v>
          </cell>
          <cell r="AF64">
            <v>4</v>
          </cell>
          <cell r="AG64" t="str">
            <v>10/09/12 KB - Transferred from DT to LC due to change in roles.                                                                                                                         09/03/11 AK - Email rec'd from Joel Martin in response to previous email stating "Ok, note to JO required I think." Joanna Fergusson responded stating "Agree. Are you going to draft it?" &amp; Joel responded "yes, should be relatively straight forward."
09/03/11 AK - Email sent to Brendan Gill from Joel Martin stating "What are the latest stats on this."  Response returned by Dale Marks stating "We have received contact details for three more Shippers since I sent the report on the 2nd, giving a total of 60 of 166 (36%)."
02/03/11 AK - In response to the email sent by Brendan Gill on 28/02/11 stating "Joel - Do you want to write out via the Joint Office to remind shippers?" Joel Martin has responded stating "I can do yes. If all feel it would beneficial."
02/03/11 AK - Email sent to Simon Trivella from Dale Marks stating "Please see the attached list of contact details that we have received so far." Response rec'd from Sue Davies from WWU stating "Thanks for this...just to save me a ticking exercise any chance we could have either a full list of Users with the lines blank on those not updated yet or a separate list of those outstanding?"
28/02/11 AK - Email sent to Networks by Brendan Gill stating "The Customer Lifecycle Team have now received 55 out of 166 Shipper Credit Contacts (33.13%). Joel - Do you want to write out via the Joint Office to remind shippers?" Response rec'd from Simon Trivella stating "It may be worth sharing the data that you have received as for DNs the 55 responses may well cover the majority of ‘active’ Shippers? We would also then be able to see who had not responded and may be able to help with chasing/reminding them."
15/02/11 AK - Email sent to Networks by Brendan Gill stating "xoserve Customer Lifecycle wrote out to all Shippers at the beginning of February requesting that they provide Shipper Credit Contact Details to xoserve. A copy of the note is attached for your information. Of the 165 UNC signatories we have received 51 responses/contacts (30%) to date. Joel - I think the approach we agreed was for Customer Lifecycle to obtain the contacts using the contacts that we have and then you would then look to issue a notice through the Joint Office as a reminder. We do not intend to start issuing the reports to the Network Operators until such time as we have a more complete data set."
15/02/11 AK - Response sent to Networks by Dave Turpin stating "Excellent - we will get this process confirmed and get a first cut of the data to you as well probably." Joel Martin responded stating "No, the last conversation I had with Xoserve you guys were going to write out to the existing contacts specifying what data you needed &amp; the e-mail address to send the information to.... "
15/02/11 AK - Email response rec'd from Joanna Fergusson stating "I’m not suggesting that the project should include assurance on complete capture of the data, just assurance that the processes are in place as you suggest. As I hadn’t seen notification to collect the data – obviously if you are receiving some it is out there, &amp; am not aware of when DNs can expect to receive the first batch of information I want to make sure these are in place. If we can confirm the expectation of when we will receive the initial output from the project &amp; confirmation of how frequently we will see updates, then I will be happy to close this."
15/02/11 AK - Email sent by Dave Turpin to Joanna stating "I thought that Joel arranged for the notification to be placed on the JO website with information on where the shippers were to supply their contact details. Joel -can you confirm this? I spoke to Brendan towards the end of last week &amp; approximately 25% of shippers had provided their details. It may take a long time to get a complete set of data but I think that the set-up is complete, provided that we have agreed the communication timeline for passing this information on to DNs (Michelle/Stephen/Brendan - can we confirm the arrangements). I would have thought that the assurance that a process flow is in place for provision of this data on a regular basis would provide sufficient handover for the project to close &amp; that any activities to ensure that the dataset is comprehensive would become a deliverable of the ongoing process. I am not sure that we agreed to take on an activity to either obtain a complete dataset (although we are assisting with this &amp; will continue to do so) or to do any work to proactively maintain this dataset (i.e. the data would only be updated on receipt of new information from a shipper &amp; this information would not be solicited). Are you suggesting that you would prefer to see the initial data-capture from all shippers as a project deliverable &amp; that the project should remain open until this is complete (we had not currently planned to do this and saw the project delivery as the provision of a mechanism &amp; system which has been completed)?"
14/02/11 AK - Following the release of the CCN to Networks, email rec'd from Joanna Fergusson stating "Did xoserve write out to all shippers to obtain the contact details to populate the database in the first instance? I am not aware of seeing any communication on this (I might just have missed it). If this has been done &amp; the details are now in the database, I am not aware of xoserve having issued the results to the DNs which I believe should be done regularly in the same way as the emergency contact details. Until I am confident that this is completed &amp; there is a process in place I am nervous about closing this."
10/01/11 AK - Email rec'd from Stephen Chivers advising that CCN due date amended from 17/01/11 to 14/02/11. Update rec'd from Max Pemberton stating "Waiting for an invoice from Wipro which is late". 
21/12/10 AK - Email rec'd from Stephen Chivers stating "Please note that following a ‘Go’ decision this afternoon, the new offline system D336 Shipper Credit Contact Details has been implemented in production and is now live."
02/11/10 KB - Tracking sheet updated to reflect project start date, planned implementation date and CCN due date, per e-mail received from Stephen Chivers.                                                                    
12/08/10 AK - Ed Healy advised that the Business Analyst has changed to Stephen Chivers. 
02/08/10 AK - Email rec'd from Joel Martin stating "The date is fine. If the MOD is implemented we can provide an implementation date prior to the completion of the solution as the information exchange mode will be e-mail." BER due date amended from 13/08/10 to 17/09/10.
30/07/10 AK - Email sent to Joel Martin from Debi Jones stating "We previously indicated that the BER would be delivered on 13/08/10. As per our discussion today we are still awaiting confirmation from the Network Operators on the scope changes that were suggested to increase the dataset that xoserve would hold within the new database. As a result the BER delivery date is now anticipated to be 17/09/10, subject to confirmation of the scope changes required. Please could you confirm by return of email your acceptance of the new BER delivery date."</v>
          </cell>
          <cell r="AH64" t="str">
            <v>CLSD</v>
          </cell>
          <cell r="AI64">
            <v>40687</v>
          </cell>
          <cell r="AJ64">
            <v>40332</v>
          </cell>
          <cell r="AK64">
            <v>40332</v>
          </cell>
          <cell r="AL64">
            <v>40483</v>
          </cell>
          <cell r="AM64">
            <v>40492</v>
          </cell>
          <cell r="AO64">
            <v>40533</v>
          </cell>
          <cell r="AP64">
            <v>40588</v>
          </cell>
        </row>
        <row r="65">
          <cell r="A65">
            <v>3852</v>
          </cell>
          <cell r="B65" t="str">
            <v>COR3852</v>
          </cell>
          <cell r="C65" t="str">
            <v>UNC Modification 0534: Maintaining the efficacy of the NTS Optional Commodity (‘shorthaul’) tariff at Bacton entry points</v>
          </cell>
          <cell r="D65">
            <v>42482</v>
          </cell>
          <cell r="E65" t="str">
            <v>PD-CLSD</v>
          </cell>
          <cell r="F65">
            <v>42902</v>
          </cell>
          <cell r="G65">
            <v>0</v>
          </cell>
          <cell r="H65">
            <v>42312</v>
          </cell>
          <cell r="I65">
            <v>42326</v>
          </cell>
          <cell r="J65">
            <v>0</v>
          </cell>
          <cell r="K65" t="str">
            <v>TNO</v>
          </cell>
          <cell r="L65" t="str">
            <v>NGT</v>
          </cell>
          <cell r="M65" t="str">
            <v>Beverley Viney</v>
          </cell>
          <cell r="N65" t="str">
            <v>ICAF - 11/11/15</v>
          </cell>
          <cell r="O65" t="str">
            <v>Lorraine Cave</v>
          </cell>
          <cell r="P65" t="str">
            <v>CO</v>
          </cell>
          <cell r="Q65" t="str">
            <v>COMPLETE</v>
          </cell>
          <cell r="R65">
            <v>0</v>
          </cell>
          <cell r="T65">
            <v>0</v>
          </cell>
          <cell r="U65">
            <v>42359</v>
          </cell>
          <cell r="V65">
            <v>42375</v>
          </cell>
          <cell r="W65">
            <v>42438</v>
          </cell>
          <cell r="X65">
            <v>42489</v>
          </cell>
          <cell r="Y65" t="str">
            <v>Pre-Sanction 01/03/2016</v>
          </cell>
          <cell r="Z65">
            <v>2413</v>
          </cell>
          <cell r="AC65" t="str">
            <v>SENT</v>
          </cell>
          <cell r="AD65">
            <v>42486</v>
          </cell>
          <cell r="AE65">
            <v>1</v>
          </cell>
          <cell r="AF65">
            <v>5</v>
          </cell>
          <cell r="AG65" t="str">
            <v>16/06/17 DC Project closed and all dcouments checked_x000D_
12/05/17 DC received the signed ECF from project today._x000D_
27/04/17 DC CCN recevied from Networks today, email sent to DD asking for the signed ECF to be sent to us._x000D_
07/04/17 DC CCN sent to networks today._x000D_
28/03/17 DC update from Mikes palnning meeting ccn due date end of april._x000D_
17/03/17 DC Status changed after discussion with ME_x000D_
24/08/16:Cm From planning meeting from DD the project will closedown this year now due to ongoing charging will be settled this year._x000D_
27/07/16: CM This is still in closedown, but Emma Rose has given an update saying they need to maintain the costs until UK Link goes live. Therefore this won't closedown until Oct 2017-_x000D_
Closedown is going to be put on hold due to the need to keep the project open until financial spend is complete._x000D_
The Pertemp who will be running the monthly invoicing process is being paid for from the Project budget, we have projected that this will run until October 2017. The process that we have implemented is temporary and will be replaced by an enduring solution as part of Gemini EU Phase 4. _x000D_
_x000D_
25/07/16: CM Update from DD - closedown will be due 31.08.16. This was implemented on 3rd July 16. CM to clarify docs._x000D_
13/04/16 PCC form approved to move above the line 10.05.16_x000D_
26/04/16 DC SN sent to the Networks today._x000D_
22/04/16 DC CA received from network and forwarded onto projects._x000D_
21/04/16 DC BER sent out to networks._x000D_
18/04/16: BER and EAF will be going to Pre-sanction this week._x000D_
13/04/16: Cm Spoke to DD and he has confirmed that the BER will not go to networks until  29/04/16. DD will send over the email proof to BV confirming this._x000D_
 21.03.16 CM Planning meeting - 	Once CA back need t e PCC form can be produced.	 LC needs to send me an email explaining the meetings they have had with Beverley. _x000D_
03/03/16 DC Spoke to DN and he said that this BER will be pushed back again.  LC is to send something over in the next day or day._x000D_
17/02/16: CM Darran has sent out the amended BER due date to networks with 9th March._x000D_
16/02/16 DC Spoke to DD today, he has been speaking with MT who has pointed him in other directions for answers to queries on the BER for this project.  He is waiting to speak to Harfan who is not available at the moment.  He will come back to me once he has had a conversation with him._x000D_
12/02/16 DC After many conversations today with the ASA team the BER will not be going to Pre-Sanction next week as no paperwork has been done. Darren did say he would look at this when he is back in Tuesday as he knows nothing about it._x000D_
28/01/16: Cm Planning meeting- LC to produce start up doc_x000D_
06/01/2016 CM : BEIR sent to networks and BER will be due on 18.02.2016_x000D_
22/12/15: BEO Received from BV- she has stated that this Mod has already been implemented and therefore implementation of the change is required as soon as possible. This note and BEO sent out to the Project team._x000D_
21/12/2015: Cm EQR received from LC and sent out to the networks- LC confirmed no need to go into pre-sanction for approval as no costs within BER._x000D_
18/12/15 SC spoke to LC she said the EQR will be sent out Monday and doesn't need to go to Pre Sanction._x000D_
14/12/15 Cm planning meeting -- EQIR – MEETING WITH DAN, MT DAVE TO HAVE THIS WEEK, LC TO COME BACK?_x000D_
_x000D_
02/12/15: CM LC has ask me to send out the EQIR date on Week commencing 21/12/15_x000D_
30/11/15: CM Spoke to LC about EQR due on 02.12.15- LC needs to have a catch up with DT regarding this_x000D_
25/11/15: Discussed at ICAF today - More discussion to be had between DT, JR and LD. LC to provide Portfolio Office with and update if EQR or BER going to networks on 02.12.15_x000D_
23/11/15 DC - sent LC a reminder that this EQR needs to go to Pre-sanction on 1/12/15 at the latest._x000D_
18/11/15: LC has had a follow up meeting with IS Ops and CR will need to be raised at a later time. 2 parts of analysis to be done. CM will chase up from DT when this analysis will be done. _x000D_
18/11/15 CM: Emma Smith has raised at ICAF today discussion with all business participants today and can confirm this mod/change does has have a significant impact on UK Link programme and will require a CR to progress, however this would get rejected for a later release as new requirement._x000D_
LC has had a follow up meeting with IS Ops and CR will need to be raised at a later time. 2 parts of analysis to be done. EQIR gone out today_x000D_
17/11/15: CM WBS now created - XAO/05086	- logged onto the SAP easycoder_x000D_
13/11/15: CM emailed received from Emma Smith explaining that there will be UK Link Impacts and all business participants today and can confirm this mod/change does has have a significant impact on UK Link programme and will require a CR to progress, however this would get rejected for a later release as new requirement. This needs to be dicuss at next weeks ICAF meeting._x000D_
11/11/15: CM Approved at ICAF today. ASA project team to manage the interim solution. MT have completed a ROM for this. Pot 5 change.  No UK Link impacts. Logged onto Database and Clarity. WBS codes requested. Emailed over to Matt McGrory to go onto master plan. CA sent to originator_x000D_
04/11/15: CM CO received today from BV, emailed to the ICAF group and on for sharepoint for next weeks ICAF meeting.</v>
          </cell>
          <cell r="AH65" t="str">
            <v>CLSD</v>
          </cell>
          <cell r="AI65">
            <v>42852</v>
          </cell>
          <cell r="AJ65">
            <v>42359</v>
          </cell>
          <cell r="AK65">
            <v>42359</v>
          </cell>
          <cell r="AL65">
            <v>42496</v>
          </cell>
          <cell r="AM65">
            <v>42486</v>
          </cell>
          <cell r="AN65">
            <v>42486</v>
          </cell>
          <cell r="AO65">
            <v>42554</v>
          </cell>
          <cell r="AP65">
            <v>42853</v>
          </cell>
        </row>
        <row r="66">
          <cell r="A66">
            <v>3882</v>
          </cell>
          <cell r="B66" t="str">
            <v>COR3882</v>
          </cell>
          <cell r="C66" t="str">
            <v>SGN DNS IX Gateway router in Pyramid Park</v>
          </cell>
          <cell r="D66">
            <v>42388</v>
          </cell>
          <cell r="E66" t="str">
            <v>PD-CLSD</v>
          </cell>
          <cell r="F66">
            <v>42689</v>
          </cell>
          <cell r="G66">
            <v>0</v>
          </cell>
          <cell r="H66">
            <v>42324</v>
          </cell>
          <cell r="J66">
            <v>0</v>
          </cell>
          <cell r="K66" t="str">
            <v>NNW</v>
          </cell>
          <cell r="L66" t="str">
            <v>SGN</v>
          </cell>
          <cell r="M66" t="str">
            <v>Colin Thomson</v>
          </cell>
          <cell r="N66" t="str">
            <v>ICAF - 18.11.2015_x000D_
Pre-sanction  BER-12.01.2016</v>
          </cell>
          <cell r="O66" t="str">
            <v>Darran Dredge</v>
          </cell>
          <cell r="P66" t="str">
            <v>CO</v>
          </cell>
          <cell r="Q66" t="str">
            <v>CLOSED</v>
          </cell>
          <cell r="R66">
            <v>0</v>
          </cell>
          <cell r="S66">
            <v>42689</v>
          </cell>
          <cell r="V66">
            <v>42338</v>
          </cell>
          <cell r="W66">
            <v>42381</v>
          </cell>
          <cell r="X66">
            <v>42381</v>
          </cell>
          <cell r="Y66" t="str">
            <v>Pre-Sanction 12.01.2016</v>
          </cell>
          <cell r="Z66">
            <v>1061</v>
          </cell>
          <cell r="AE66">
            <v>0</v>
          </cell>
          <cell r="AF66">
            <v>5</v>
          </cell>
          <cell r="AG66" t="str">
            <v>15/11/16: ECF now received this change was a small project delivered by the Business. Closed as closed as no documents to be produced for initiation and delivery. _x000D_
26/10/16 DC CCN approval received from Networks today._x000D_
25/10/16 DC Chased today for CCN approval._x000D_
18.10.16: CM I have chased the networks today for a response and approval by Fri 21st Oct_x000D_
26.09.16: Cm CCN sent to the networks today for approval._x000D_
13/05/16- Moved Close down to end of May from finance meeting with LC- to do ECF and ccn_x000D_
21.03.2016: Cm Planning meeting - LC to send the EAF this week._x000D_
28/01/16: CM Planning meeting today LC to sumit a PCC form to close down on plan_x000D_
21/01/16 CM: Meeting with LC today. No scope notification to go out. The next stage will be to close down this project. No CCN is required to be sent to the networks as in the CA document which was approved by the networks, they are happy that this change will now be closed with an ECF only._x000D_
_x000D_
19/01/16 DC: CA received and actioned._x000D_
12/01/16: CM The BER approved at pre-sanction with minor changes which LC has made. This has been agreed to send alon with the CA half filled in for the networks to quickerly approval and send back._x000D_
CM has 31/12/15: CM Emails received from MO and LC work was completed on 09.12.15 for this, LC has the costings for the BER now Cm has emailed both to get the BER sent out before 12th Jan 2016. The BER will have to be sent to the pre-sanction group for review as the next meeting is not until 12.01.16_x000D_
23/12/2015: CM Note sent out to networks today explaining that the BER will not be sent on 23.12.15 but will will be sending them one on 12.01.2016. See email from lorraine in the email filling._x000D_
18/12/15 DC LC said she would chase up DT on this one, and this will not go to Pre-Sanction either._x000D_
16/12/15: Discussed at ICAF today. Dave Turpin explained that the work has been complete for this. LC still requires the costing's to complete the BER for 23/12/15._x000D_
10.12.15: WBS codes set up XAO/05089         _x000D_
01/12/15 CM : BEIR sent out today with BER due for 23.12.15. Update from matt Smith - Had a T-con today (SGN/Vodaphone/Xoserve) and worked out what exactly  Vodaphone needed to do, the job for this has been raised by Vodaphone and we’re just waiting for confirmation when they can schedule it_x000D_
24/11/15 CM Update from Mike Orsler- Just a quick update as of yet the configuration hasn’t  happen this is due to the require IP address has already allocated with in your current IX setup. We will continue to progress this further and I’ll keep you informed with any changes.   _x000D_
19/11/15: Mike this morning and he has said that Monday will not be achievable. Mike has spoken to Colin Thomson this morning to inform him of the situation. I have asked Mike to follow this up in an email to Colin so we have this for audit purposes._x000D_
18/11/15: Approved at ICAF today. Due to the urgent timescales for Monday, this will go straight to BER, skipping the EQR stage. Vodafone will carry out the work for this and SGN will pay for this change. Lorraine Cave/ Portfolio Office to produce BER. Email sent to MO and LC to share the costings._x000D_
Colin Thomson - Target date will be 23.11.15_x000D_
17/11/15: Email received</v>
          </cell>
          <cell r="AH66" t="str">
            <v>CLSD</v>
          </cell>
          <cell r="AI66">
            <v>42669</v>
          </cell>
          <cell r="AP66">
            <v>42635</v>
          </cell>
        </row>
        <row r="67">
          <cell r="A67">
            <v>4192</v>
          </cell>
          <cell r="B67" t="str">
            <v>COR4192</v>
          </cell>
          <cell r="C67" t="str">
            <v>Replacement/Upgrade of Demand Estimation Systems and Processes</v>
          </cell>
          <cell r="E67" t="str">
            <v>CO-RCVD</v>
          </cell>
          <cell r="F67">
            <v>42781</v>
          </cell>
          <cell r="G67">
            <v>0</v>
          </cell>
          <cell r="H67">
            <v>42776</v>
          </cell>
          <cell r="J67">
            <v>0</v>
          </cell>
          <cell r="N67" t="str">
            <v>ICAF 15/02/17_x000D_
Pre-Sacnction Approval via email 07/03/17</v>
          </cell>
          <cell r="O67" t="str">
            <v>Emma Rose</v>
          </cell>
          <cell r="P67" t="str">
            <v>CR</v>
          </cell>
          <cell r="Q67" t="str">
            <v>LIVE</v>
          </cell>
          <cell r="R67">
            <v>0</v>
          </cell>
          <cell r="AE67">
            <v>0</v>
          </cell>
          <cell r="AF67">
            <v>6</v>
          </cell>
          <cell r="AG67" t="str">
            <v>26/07/17 DC ER has confirmed that a BC will be done around 29/9/17 at the planning meeting with ME, they are requirement gathering at the moment._x000D_
23/05/17 DC Email from ME to confirm ER is now project manager not DD_x000D_
/03/17 DC Start up approved today as per email to pre-sanction forum._x000D_
03/03/17: CM Sent out the Start Up approach for Pre-sanction approval on email for approval. Response due back by Tues 7th march end of day._x000D_
_x000D_
16/02/17 DC WBS Codes Requested._x000D_
16/02/17 DC This change was approved at ICAF yesterday, the work is being carried out by FC's team and ASA are doing the project wrapper, the PM will be DD.  The CR will be going to DAG for review., t</v>
          </cell>
        </row>
        <row r="68">
          <cell r="A68">
            <v>4188</v>
          </cell>
          <cell r="B68" t="str">
            <v>COR4188</v>
          </cell>
          <cell r="C68" t="str">
            <v>iGMS Evolution Programme (iEP) – National Grid</v>
          </cell>
          <cell r="D68">
            <v>42774</v>
          </cell>
          <cell r="E68" t="str">
            <v>PD-CLSD</v>
          </cell>
          <cell r="F68">
            <v>42902</v>
          </cell>
          <cell r="G68">
            <v>0</v>
          </cell>
          <cell r="H68">
            <v>42773</v>
          </cell>
          <cell r="J68">
            <v>0</v>
          </cell>
          <cell r="K68" t="str">
            <v>TNO</v>
          </cell>
          <cell r="L68" t="str">
            <v>NGT</v>
          </cell>
          <cell r="M68" t="str">
            <v>Beverley Viney</v>
          </cell>
          <cell r="N68" t="str">
            <v>ICAF 15/02/2017_x000D_
Pre-Sanction 28/02/17</v>
          </cell>
          <cell r="O68" t="str">
            <v>Jessica Harris</v>
          </cell>
          <cell r="P68" t="str">
            <v>CO</v>
          </cell>
          <cell r="Q68" t="str">
            <v>COMPLETE</v>
          </cell>
          <cell r="R68">
            <v>0</v>
          </cell>
          <cell r="Y68" t="str">
            <v>Pre-Sanction</v>
          </cell>
          <cell r="AC68" t="str">
            <v>PROD</v>
          </cell>
          <cell r="AD68">
            <v>42802</v>
          </cell>
          <cell r="AE68">
            <v>0</v>
          </cell>
          <cell r="AF68">
            <v>5</v>
          </cell>
          <cell r="AG68" t="str">
            <v>16/06/17 DC Project closed and all documents checked._x000D_
27/04/17 Signed ECF received and uploaded to Config library. _x000D_
27/04/17 CCN received from Networks today, email to MB asking for ECF to be sent._x000D_
10/04/17 DC CCN sent out to networks today._x000D_
28/03/17 DC CCN due 4/4/17._x000D_
09/03/17 DC MB has confirmed that there will be no SN and they will go straight to CCN for this project.  I have added in a date of 27/03/17 for the CCN._x000D_
08/03/17 DC CA received from Networks today._x000D_
01/03/17 DC BER Sent to networks today._x000D_
01/02/17 The PAT Tool is being uploaded to the tracker and config library.  The BER is to go to networks today._x000D_
28/02/17 DC Start-Up and BER approved at Pre-Sanction today.  BER to be sent out tmorrow to networks._x000D_
24/02/17 DC Start-Up and BER submitted for Pre-Sanction 28/2._x000D_
17/02/17 - Approved at ICAF 15/02/17.  A change request (XRN4199) was also approved and sent to the ME Team yesterday as agreed at ICAF.  JH will send a BER out to the network. Acknowledgement sent out to the Project Team and networks, there will be no EQR  for this change JH has been is discussion with BV. WBS codes requested</v>
          </cell>
          <cell r="AH68" t="str">
            <v>CLSD</v>
          </cell>
          <cell r="AI68">
            <v>42852</v>
          </cell>
          <cell r="AP68">
            <v>42798</v>
          </cell>
        </row>
        <row r="69">
          <cell r="A69">
            <v>4189</v>
          </cell>
          <cell r="B69" t="str">
            <v>COR4189</v>
          </cell>
          <cell r="C69" t="str">
            <v>Measurement history for all NTS Entry and NTS Exit Points between 1st July 2016 and 3rd January 2017</v>
          </cell>
          <cell r="D69">
            <v>42828</v>
          </cell>
          <cell r="E69" t="str">
            <v>PD-CLSD</v>
          </cell>
          <cell r="F69">
            <v>42891</v>
          </cell>
          <cell r="G69">
            <v>0</v>
          </cell>
          <cell r="H69">
            <v>42775</v>
          </cell>
          <cell r="J69">
            <v>0</v>
          </cell>
          <cell r="K69" t="str">
            <v>TNO</v>
          </cell>
          <cell r="L69" t="str">
            <v>NGT</v>
          </cell>
          <cell r="M69" t="str">
            <v>Beverley Viney</v>
          </cell>
          <cell r="N69" t="str">
            <v>ICAF 15/02/2017_x000D_
Pre-Sanction 28/02/17_x000D_
Pre-Sanction 14/03/17</v>
          </cell>
          <cell r="O69" t="str">
            <v>Hannah Reddy</v>
          </cell>
          <cell r="P69" t="str">
            <v>CO</v>
          </cell>
          <cell r="Q69" t="str">
            <v>COMPLETE</v>
          </cell>
          <cell r="R69">
            <v>0</v>
          </cell>
          <cell r="Y69" t="str">
            <v>Pre Sanction</v>
          </cell>
          <cell r="Z69">
            <v>3731</v>
          </cell>
          <cell r="AE69">
            <v>0</v>
          </cell>
          <cell r="AF69">
            <v>5</v>
          </cell>
          <cell r="AG69" t="str">
            <v>12/07/17 IB Project Complete_x000D_
13/06/17 IB Signed ECF Received_x000D_
05/06/17 DC CCN Approval received today._x000D_
30/05/17 DC CCN Sent to networks today._x000D_
11/04/17 DC Email fro HR asking for the CCN date to be pushed out to 26th May._x000D_
03/04/17 DC CA received from networks  today, there will be no SN produced for this project so I have populated the CCN date 10 days after the CA was received._x000D_
15/03/17 DC BER going to networks today._x000D_
14/03/17 DC the BER has an increase in costs, therefore it had to go back to Pre-Sanction.  This was approved today._x000D_
10/03/17 DC BER going to Pre-Sanction 14th._x000D_
01/03/17 DC IB to upload the PAT Tool to the tracker and config lib. The BER has been submitted to go to networks but Manisha has asked to to hold fire on sending it out._x000D_
28/02/17 DC Start-Up and BER approved at Pre-Sanction today._x000D_
27/02/17 DC WBS Codes requested._x000D_
24/02/17 Dc Start-Up approach and BER submitted for Pre-Sanction 28/2._x000D_
17/02/17 DC This CO was approved at ICAF 15/02/17. the requirement are not completely clear so JH is to have discussions with BV to gather more information.  The acknowledgement has been sent to the Network.</v>
          </cell>
          <cell r="AH69" t="str">
            <v>CLSD</v>
          </cell>
          <cell r="AI69">
            <v>42891</v>
          </cell>
          <cell r="AP69">
            <v>42881</v>
          </cell>
        </row>
        <row r="70">
          <cell r="A70">
            <v>4211</v>
          </cell>
          <cell r="B70" t="str">
            <v>COR4211</v>
          </cell>
          <cell r="C70" t="str">
            <v>GSR Data Extract</v>
          </cell>
          <cell r="D70">
            <v>42804</v>
          </cell>
          <cell r="E70" t="str">
            <v>CA-RCVD</v>
          </cell>
          <cell r="F70">
            <v>42804</v>
          </cell>
          <cell r="G70">
            <v>0</v>
          </cell>
          <cell r="H70">
            <v>42787</v>
          </cell>
          <cell r="J70">
            <v>0</v>
          </cell>
          <cell r="K70" t="str">
            <v>NNW</v>
          </cell>
          <cell r="L70" t="str">
            <v>NNW NGD</v>
          </cell>
          <cell r="M70" t="str">
            <v>Andy Clasper</v>
          </cell>
          <cell r="N70" t="str">
            <v>ICAF 22/02/17_x000D_
Pre-Sanction Approval via Email 07/03/17</v>
          </cell>
          <cell r="O70" t="str">
            <v>Lorraine Cave</v>
          </cell>
          <cell r="P70" t="str">
            <v>CO</v>
          </cell>
          <cell r="Q70" t="str">
            <v>LIVE</v>
          </cell>
          <cell r="R70">
            <v>0</v>
          </cell>
          <cell r="V70">
            <v>42801</v>
          </cell>
          <cell r="Y70" t="str">
            <v>PRE Sanction</v>
          </cell>
          <cell r="Z70">
            <v>0</v>
          </cell>
          <cell r="AC70" t="str">
            <v>PROD</v>
          </cell>
          <cell r="AD70">
            <v>42804</v>
          </cell>
          <cell r="AE70">
            <v>0</v>
          </cell>
          <cell r="AF70">
            <v>5</v>
          </cell>
          <cell r="AG70" t="str">
            <v>24/05/17 DC ME spoke to LC in planning meeting, con fimred waiting closedown doc._x000D_
07/04/17 DC We have had another CO in to do exactly the same work again.  LC has raised a CR and this has gone to the ME Team.  LC will raise a second BER and the change will then close._x000D_
10/03/17 DC Received CA back from networks today._x000D_
09/03/17 BER going out to networks today._x000D_
07/03/17 DC BER and Start up approved today._x000D_
03/03/17: Cm send BER and Start Up approach around for review. Cut off for approvals will be End of day - Tues 7th march - after this time we will assume all approved if not had a ressponce from everyone._x000D_
_x000D_
22/02/17 DC CO approved at ICAF today, Application Suppoort to do the work with LC's team to do project wrapper. WBS Codes requested.</v>
          </cell>
        </row>
        <row r="71">
          <cell r="A71">
            <v>4213</v>
          </cell>
          <cell r="B71" t="str">
            <v>COR4213</v>
          </cell>
          <cell r="C71" t="str">
            <v>JCAPS2PI interface Migrations</v>
          </cell>
          <cell r="D71">
            <v>42825</v>
          </cell>
          <cell r="E71" t="str">
            <v>PD-PROD</v>
          </cell>
          <cell r="F71">
            <v>42830</v>
          </cell>
          <cell r="G71">
            <v>0</v>
          </cell>
          <cell r="H71">
            <v>42787</v>
          </cell>
          <cell r="J71">
            <v>0</v>
          </cell>
          <cell r="K71" t="str">
            <v>NNW</v>
          </cell>
          <cell r="L71" t="str">
            <v>NGD</v>
          </cell>
          <cell r="M71" t="str">
            <v>Andy Clasper</v>
          </cell>
          <cell r="N71" t="str">
            <v>ICAF 01/03/17_x000D_
Pre-Sanction 14/03/17 Start Up_x000D_
Pre-Sanction 28/03/17 BER</v>
          </cell>
          <cell r="O71" t="str">
            <v>Nicola Patmore</v>
          </cell>
          <cell r="P71" t="str">
            <v>CO</v>
          </cell>
          <cell r="Q71" t="str">
            <v>LIVE</v>
          </cell>
          <cell r="R71">
            <v>0</v>
          </cell>
          <cell r="V71">
            <v>42803</v>
          </cell>
          <cell r="W71">
            <v>42823</v>
          </cell>
          <cell r="X71">
            <v>42823</v>
          </cell>
          <cell r="Y71" t="str">
            <v>Pre-Sanction</v>
          </cell>
          <cell r="Z71">
            <v>45250</v>
          </cell>
          <cell r="AC71" t="str">
            <v>PROD</v>
          </cell>
          <cell r="AD71">
            <v>42830</v>
          </cell>
          <cell r="AE71">
            <v>0</v>
          </cell>
          <cell r="AF71">
            <v>5</v>
          </cell>
          <cell r="AG71" t="str">
            <v>31/08/17 DC Email for NW confirming closedown dates, I have undated the the CCN date to 30/09/17._x000D_
29/06/17 DC Another Change Variation was submitted today._x000D_
12/05/17 DC A change variation was submitted today and copies sent to the Projct team.  Email filed in change orders folder._x000D_
05/04/17 DC SN sent to networks today._x000D_
31/03/17: CA received from networks today and sent to the project teams_x000D_
29/03/17 DC BER Sent to networks_x000D_
24/03/17 DC BER received from projects NW to send over EAF to go with it._x000D_
14/03/17 Dc Start up and PAT Tool approved at Pre-Sancton today, NW to add the start up cost and send to portfolio office._x000D_
10/03/17 Start up and PAT Tool submitted for Pre-Sanction 14th._x000D_
09/03/17 DC BEIR sent to networks today confirming BER date 28th March._x000D_
07/03/17 DC JH has sent an email to the networks today to confirm there will be no EQR issued and a BER will follow in due course._x000D_
01/03/17 CO approved at ICAF today.</v>
          </cell>
          <cell r="AL71">
            <v>42839</v>
          </cell>
          <cell r="AO71">
            <v>42869</v>
          </cell>
          <cell r="AP71">
            <v>43008</v>
          </cell>
        </row>
        <row r="72">
          <cell r="A72">
            <v>3856</v>
          </cell>
          <cell r="B72" t="str">
            <v>COR3856</v>
          </cell>
          <cell r="C72" t="str">
            <v>Demand Side Response related changes</v>
          </cell>
          <cell r="D72">
            <v>42571</v>
          </cell>
          <cell r="E72" t="str">
            <v>CO-CLSD</v>
          </cell>
          <cell r="F72">
            <v>42807</v>
          </cell>
          <cell r="G72">
            <v>1</v>
          </cell>
          <cell r="H72">
            <v>42317</v>
          </cell>
          <cell r="I72">
            <v>42338</v>
          </cell>
          <cell r="J72">
            <v>0</v>
          </cell>
          <cell r="K72" t="str">
            <v>NNW</v>
          </cell>
          <cell r="L72" t="str">
            <v>NGT</v>
          </cell>
          <cell r="M72" t="str">
            <v>Beverley Viney</v>
          </cell>
          <cell r="N72" t="str">
            <v>ICAF 25/11/2015_x000D_
Pre-Sanction 17/05/16 &amp; emailed to pre-sanction group for review on 03/06/16</v>
          </cell>
          <cell r="O72" t="str">
            <v>Nicola Patmore</v>
          </cell>
          <cell r="P72" t="str">
            <v>CO</v>
          </cell>
          <cell r="Q72" t="str">
            <v>COMPLETE</v>
          </cell>
          <cell r="R72">
            <v>0</v>
          </cell>
          <cell r="S72">
            <v>42807</v>
          </cell>
          <cell r="T72">
            <v>85106</v>
          </cell>
          <cell r="U72">
            <v>42461</v>
          </cell>
          <cell r="W72">
            <v>42507</v>
          </cell>
          <cell r="X72">
            <v>42426</v>
          </cell>
          <cell r="Y72" t="str">
            <v>Pre-Sanction 17/05/2016</v>
          </cell>
          <cell r="Z72">
            <v>63423</v>
          </cell>
          <cell r="AC72" t="str">
            <v>SENT</v>
          </cell>
          <cell r="AD72">
            <v>42577</v>
          </cell>
          <cell r="AE72">
            <v>1</v>
          </cell>
          <cell r="AF72">
            <v>5</v>
          </cell>
          <cell r="AG72" t="str">
            <v>13/03/107 Project closed._x000D_
04/01/2017 DC Signed ECF received for this project and 3960._x000D_
12/12/16: CCN approved from the networks for both COR3856 / COR3960_x000D_
25/11/16: CM Amended Business case / AEAF for Pre-sanction next week to be approved. _x000D_
18/11/16 CCN issued to netowrk._x000D_
17/11/16: CCN to be out once project team happy for it to go - as some changes to be made_x000D_
24/08: CM Closedown due to happen in PIS at Mo._x000D_
26:07/16: CM SN sent to networks Implementation brought forward_x000D_
20/07/16: Cm Approved CA recived from Bev Viney emailed over to the project tem for both this project and COR3856_x000D_
03/06/16: Cm Version 2 of the BER sent to the networks today. This went round for review as email to the pre-sanction group._x000D_
17/05/16 BER issued to Networks today._x000D_
17/05/16: Mike waiting on PCC form for project timescales. Revised BER due to go to networks today. BER approved today at Pre-sanction_x000D_
15/04/16: DC BEIR sent out today for COR3856/COR3960 to networks with a BER due date of 17/05/16._x000D_
01/04/16: Cm BEO back from networks. BEIR duie date sent to project for both 3960 and 3856. I have over written the orginial BEO dates _x000D_
15/03/16 DC EQR going out today.  This relates to COR3960, the BER has been sent out already for information only.  The EQR details have been populated as these projects are joined._x000D_
15/03/16 DC The Busines Case and EQR for this project and COR2856 have been approved today._x000D_
23/02/16: CM  JH will have a chat today with BV about sending the formal BER to her. As they have only had it for Info for now. - Update from JH to BV- the Demand Side Response BER provided last week is for information only, providing you with expected maximum costs for a DSR only release. We do not require Change Authorisation for this BER._x000D_
We will be providing a BER for combined delivery of COR3856 (DSR) and COR3960 (EU Summer Release) in around May time (date tbc), which will break down the costs between the two projects. It is for this that we will then require Change Authorisation. _x000D_
I’ll send you separately the details discussed this morning around mobilisation to commence Analysis in April._x000D_
_x000D_
17/02/16: DC sent BER out today - _x000D_
16/02/16 DC Email from JH today, BV is on holiday this week so the BER will go out tomorrow and JH will speak to BV to establish the delivery path and approprite documents for COR3856._x000D_
_x000D_
16/02/16 DC As per Pre-Sanction today this BER is being issue to to NG as informtion only.  It is linked to COR3960, although they are financially separate they will be delivered together.  I will email JH to ask her to put into the BER email that this is for inforamtion only and no CA will be received by the networks._x000D_
_x000D_
05/01/2015 DC BEIR received from AC, sent to networks today._x000D_
_x000D_
23/12/15: CM BEO Received from Beverley Viney today. Sent to project to confirm. Keep Debbie Brace or Gareth Davies informed on all emails for this change_x000D_
_x000D_
22/12/15 DC EQR sent out to the networks today and template filed in change order file._x000D_
22/12/15 DC Start up and EQR approved today.  AC is to send a copy of the EQR to MB taking out the acronyms, she will then get the version approved and sent to us to send out._x000D_
_x000D_
18/12/15 Start up and EQR going to Pre-Sanction Tuesday._x000D_
_x000D_
16/12/15 CM: SB TO PRODUCE PCC FORM TO MOVE ABOVE THE LINE WITH INDICATIVE DATES. SET UP ACTION PLAN TO KEEP CHECKING WITH JH TEAM FOR DATES. JH – START UP DOCS?_x000D_
_x000D_
15/12/15: Cm Update from Jesasica Harris - committed to providing you with an outline timetable of DSR governance documents this week. _x000D_
Based on the early engagement meetings, we aim to issue the EQR on 23/12/15 and the BER by 26/2/16._x000D_
At this stage I need to allow sufficient time for formal supplier engagement and Xoserve Governance, taking the Christmas period into account._x000D_
I anticipate having a better view on the approximate project scale next week and Jessica will share with the netwoks_x000D_
_x000D_
03/12/15: CM Update from jessica - Beverley today and confirmed that I’ll provide a timeline for production of EQR/BER next week. She’s comfortable with that approach and doesn’t need a formal response from Xoserve. JH to come back with further update._x000D_
_x000D_
02/12/15: CM email received from Annie : Jessica and Beverley are meeting today to discuss this (as they were unable to meet yesterday)- may I send over any responses as soon as poss._x000D_
_x000D_
01/12/15; CM email received from Beverly Viney questioning the time scales given for the EQR to take until 29.1.16 - which is 11 weeks? She wants JH to come back with a shorter time frame. CM has spoken to AC about this email and she will come back with JH response._x000D_
_x000D_
30/11/15: EQIR emailed with 29.01.16 for the EQR due date_x000D_
_x000D_
30/11/15 - Email from MB to say new codes have been created for this project._x000D_
_x000D_
30/11/15- Email reminder sent to JH and AC for EQIR due today_x000D_
_x000D_
25/11/15 CM Approved at ICAF this week Jessica Harris will be taking this project on. Keep Annie Crawford in the loop for documentation._x000D_
Logged onto clarity and Change acknowledgment gone out. WBS code_x000D_
_x000D_
24/11/15: CM Update email from JH- This change should be allocated to me for progression. We have had initial discussions with NGT and need to follow up urgently to get supplier costs/timeline as delivery is by 1/10/16. Keep Annie in the loop so she can assist with setting up of the initial documentation._x000D_
_x000D_
18/11/15: Discussed at ICAF this morning and further discussions between Jessica Harris need to take place to understand the risks around this change. Pot 5. Chargeable. This will be deferred until next week. Email sent to Jessica Harris and LC on 18.11.15_x000D_
_x000D_
09/11/15 DC: Change Order Received from BV today. Logged and put into ICAF folder for next week's meeting on 18/11/15.</v>
          </cell>
          <cell r="AH72" t="str">
            <v>CLSD</v>
          </cell>
          <cell r="AI72">
            <v>42716</v>
          </cell>
          <cell r="AJ72">
            <v>42361</v>
          </cell>
          <cell r="AK72">
            <v>42361</v>
          </cell>
          <cell r="AO72">
            <v>42596</v>
          </cell>
          <cell r="AP72">
            <v>42689</v>
          </cell>
        </row>
        <row r="73">
          <cell r="A73">
            <v>1000.04</v>
          </cell>
          <cell r="B73" t="str">
            <v>COR1000.04</v>
          </cell>
          <cell r="C73" t="str">
            <v>VOIP Telephones</v>
          </cell>
          <cell r="E73" t="str">
            <v>CO-CLSD</v>
          </cell>
          <cell r="F73">
            <v>40637</v>
          </cell>
          <cell r="G73">
            <v>0</v>
          </cell>
          <cell r="H73">
            <v>40637</v>
          </cell>
          <cell r="J73">
            <v>0</v>
          </cell>
          <cell r="O73" t="str">
            <v>Iain Collin</v>
          </cell>
          <cell r="P73" t="str">
            <v>BI</v>
          </cell>
          <cell r="Q73" t="str">
            <v>CLOSED</v>
          </cell>
          <cell r="R73">
            <v>0</v>
          </cell>
          <cell r="S73">
            <v>40637</v>
          </cell>
          <cell r="AE73">
            <v>0</v>
          </cell>
          <cell r="AF73">
            <v>7</v>
          </cell>
          <cell r="AG73" t="str">
            <v xml:space="preserve">04/04/11 AK - This section of the Programme is no longer valid. It has been loaded onto the Tracking Sheet but closed down to ensure audit is visible for completion of the full Telecoms Programme.
</v>
          </cell>
        </row>
        <row r="74">
          <cell r="A74">
            <v>1154.07</v>
          </cell>
          <cell r="B74" t="str">
            <v>COR1154.07</v>
          </cell>
          <cell r="C74" t="str">
            <v>Architecture &amp; Technology Options</v>
          </cell>
          <cell r="E74" t="str">
            <v>PD-CLSD</v>
          </cell>
          <cell r="F74">
            <v>41373</v>
          </cell>
          <cell r="G74">
            <v>0</v>
          </cell>
          <cell r="H74">
            <v>41178</v>
          </cell>
          <cell r="I74">
            <v>41192</v>
          </cell>
          <cell r="J74">
            <v>0</v>
          </cell>
          <cell r="N74" t="str">
            <v>Workload Meeting 26/09/12</v>
          </cell>
          <cell r="O74" t="str">
            <v>Andy Watson</v>
          </cell>
          <cell r="P74" t="str">
            <v>BI</v>
          </cell>
          <cell r="Q74" t="str">
            <v>COMPLETE</v>
          </cell>
          <cell r="R74">
            <v>0</v>
          </cell>
          <cell r="AE74">
            <v>0</v>
          </cell>
          <cell r="AF74">
            <v>7</v>
          </cell>
          <cell r="AG74"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74" t="str">
            <v>CLSD</v>
          </cell>
          <cell r="AI74">
            <v>41373</v>
          </cell>
        </row>
        <row r="75">
          <cell r="A75">
            <v>2650</v>
          </cell>
          <cell r="B75" t="str">
            <v>COR2650</v>
          </cell>
          <cell r="C75" t="str">
            <v>Analysis &amp; Development of Options to Sustain UK-Link until 2016</v>
          </cell>
          <cell r="E75" t="str">
            <v>PD-CLSD</v>
          </cell>
          <cell r="F75">
            <v>41285</v>
          </cell>
          <cell r="G75">
            <v>0</v>
          </cell>
          <cell r="H75">
            <v>41053</v>
          </cell>
          <cell r="J75">
            <v>0</v>
          </cell>
          <cell r="N75" t="str">
            <v>Workload Meeting 30/05/12</v>
          </cell>
          <cell r="O75" t="str">
            <v>Sat Kalsi</v>
          </cell>
          <cell r="P75" t="str">
            <v>BI</v>
          </cell>
          <cell r="Q75" t="str">
            <v>COMPLETE</v>
          </cell>
          <cell r="R75">
            <v>0</v>
          </cell>
          <cell r="S75">
            <v>41285</v>
          </cell>
          <cell r="AE75">
            <v>0</v>
          </cell>
          <cell r="AF75">
            <v>7</v>
          </cell>
          <cell r="AG75" t="str">
            <v>24/11/15: CM Update from Mark Pollard -2650 and 2650.1 are to do with UK Link sustaining and the go live date. Once UK Link goes live the 2 items under COR2650.2 and COR2650.3 are on hold on the Portfolio Plan. Neither of these need to go onto the database unless they are brought back into ICAF after UK Link goes live._x000D_
_x000D_
28/04/2015 - COR2650 the Closedown Doc was completed on 11/1/2013 and PIA completed in March 2013._x000D_
_x000D_
03/04/2013 - KB - Update provided by Tony - The PIA was prepared but then not presented to the XEC as the analysis is now to be treated as a project phase._x000D_
_x000D_
27/01/2013 AT - Post Workload Meeting: Preparation of the PIA is underway and aiming to submit to the XEC on 11/3._x000D_
_x000D_
23/01/13 KB - Update provided by Tony Long - Options presentation given to SA and VP on 16/1 with some actions to follow-up. Next meeting with SA and VP 30/1 with 31/1 as programme milestone to close._x000D_
_x000D_
09/01/13 KB - Update provided by Tony Long -  Optimum Solution Options Report received form TCS/Wipro and has been reviewed and approved.  Presentation to Steve Adcock and Vicky Palmer scheduled for 16/1/13 with view to getting agreement to next steps.  PIA being prepared and aiming to present to the 11/2/13 XEC.  NOTE – can the red EQR date be shown as complete / removed._x000D_
_x000D_
14/11/12 KB - Update provided by Tony Long - Considerations are all now complete and report is being produced - on track for 13/12/12._x000D_
_x000D_
08/08/12 PM - Workpacks raised to Wipro and TCS to maximise infrastructure and minimise upgrade with a response due 17/8._x000D_
_x000D_
31/05/12 AK - Change raised for submission to PCC. Discussed at Workload Meeting on 30/05/12. EQIR date populated as 15/06/12, ten business days from date of meeting.</v>
          </cell>
          <cell r="AH75" t="str">
            <v>CLSD</v>
          </cell>
          <cell r="AI75">
            <v>42122</v>
          </cell>
        </row>
        <row r="76">
          <cell r="A76">
            <v>3234.1</v>
          </cell>
          <cell r="B76" t="str">
            <v>COR3234.1</v>
          </cell>
          <cell r="C76" t="str">
            <v>Unregistered Supply Points – Portfolio Clearance Initiative – Stage 2</v>
          </cell>
          <cell r="D76">
            <v>41675</v>
          </cell>
          <cell r="E76" t="str">
            <v>PD-CLSD</v>
          </cell>
          <cell r="F76">
            <v>42012</v>
          </cell>
          <cell r="G76">
            <v>0</v>
          </cell>
          <cell r="H76">
            <v>41610</v>
          </cell>
          <cell r="I76">
            <v>41621</v>
          </cell>
          <cell r="J76">
            <v>1</v>
          </cell>
          <cell r="K76" t="str">
            <v>ADN</v>
          </cell>
          <cell r="M76" t="str">
            <v>Colin Thomson</v>
          </cell>
          <cell r="O76" t="str">
            <v>Lorraine Cave</v>
          </cell>
          <cell r="P76" t="str">
            <v>CO</v>
          </cell>
          <cell r="Q76" t="str">
            <v>COMPLETE</v>
          </cell>
          <cell r="R76">
            <v>1</v>
          </cell>
          <cell r="S76">
            <v>42012</v>
          </cell>
          <cell r="U76">
            <v>41648</v>
          </cell>
          <cell r="V76">
            <v>41661</v>
          </cell>
          <cell r="W76">
            <v>41674</v>
          </cell>
          <cell r="Y76" t="str">
            <v>Pre Sanction Meeting 21/01/14</v>
          </cell>
          <cell r="Z76">
            <v>166138</v>
          </cell>
          <cell r="AC76" t="str">
            <v>SENT</v>
          </cell>
          <cell r="AD76">
            <v>41702</v>
          </cell>
          <cell r="AE76">
            <v>0</v>
          </cell>
          <cell r="AF76">
            <v>3</v>
          </cell>
          <cell r="AG76" t="str">
            <v>Previously logged as COR3275</v>
          </cell>
          <cell r="AH76" t="str">
            <v>CLSD</v>
          </cell>
          <cell r="AI76">
            <v>42012</v>
          </cell>
          <cell r="AJ76">
            <v>41647</v>
          </cell>
          <cell r="AL76">
            <v>41688</v>
          </cell>
          <cell r="AM76">
            <v>41703</v>
          </cell>
          <cell r="AO76">
            <v>41897</v>
          </cell>
        </row>
        <row r="77">
          <cell r="A77">
            <v>3283</v>
          </cell>
          <cell r="B77" t="str">
            <v>COR3283</v>
          </cell>
          <cell r="C77" t="str">
            <v>Recording of DN Siteworks’ / New Network Connection Reference in Central systems_x000D_
(ON HOLD PENDING NEW CO)</v>
          </cell>
          <cell r="E77" t="str">
            <v>BE-CLSD</v>
          </cell>
          <cell r="F77">
            <v>41893</v>
          </cell>
          <cell r="G77">
            <v>0</v>
          </cell>
          <cell r="H77">
            <v>41624</v>
          </cell>
          <cell r="I77">
            <v>41639</v>
          </cell>
          <cell r="J77">
            <v>1</v>
          </cell>
          <cell r="K77" t="str">
            <v>ADN</v>
          </cell>
          <cell r="M77" t="str">
            <v>Joel Martin</v>
          </cell>
          <cell r="N77" t="str">
            <v>ICAF Meeting 18/12/13</v>
          </cell>
          <cell r="O77" t="str">
            <v>Helen Gohil</v>
          </cell>
          <cell r="P77" t="str">
            <v>CO</v>
          </cell>
          <cell r="Q77" t="str">
            <v>CLOSED</v>
          </cell>
          <cell r="R77">
            <v>1</v>
          </cell>
          <cell r="S77">
            <v>41893</v>
          </cell>
          <cell r="U77">
            <v>41730</v>
          </cell>
          <cell r="V77">
            <v>41743</v>
          </cell>
          <cell r="AE77">
            <v>0</v>
          </cell>
          <cell r="AF77">
            <v>3</v>
          </cell>
          <cell r="AG77" t="str">
            <v>10/05/17 DC  Email from CF to say this change has been deferred and will be transferred to Future release._x000D_
11/09/14 Closure approved at CMSG meeting on 11/09/14 (see meeting minutes) as incorporated within COR3457 for a combined CMS release. _x000D_
_x000D_
12/06/14 KB Closure of this CO was approved at CMSG meeting (a new CO will be submitted incorporating 4 CO'S).  BER due date of 30/06 removed.  _x000D_
10/06/14 KB - BER due date moved from 11/06/14 to 30/06/14 - see email.  _x000D_
20/01/14 KB - Update provided by AS - Analysing new CO for potential inclusion within CMS release, liaising with Murray Thomson on other associated ROM work.  EQR IR issued._x000D_
18/12/13 Approved at ICAF.  Nurray Thomson is doing a similar EVS (Network Capacity Referrals) - if Joel is happy to "piggy back" this on, the CO may potentially close.  Until that is agreed, CO to progress in usual way.</v>
          </cell>
          <cell r="AJ77">
            <v>41670</v>
          </cell>
        </row>
        <row r="78">
          <cell r="A78">
            <v>2944</v>
          </cell>
          <cell r="B78" t="str">
            <v>COR2944</v>
          </cell>
          <cell r="C78" t="str">
            <v>Single one-off complete supply point data extract for National Grid Distribution</v>
          </cell>
          <cell r="D78">
            <v>41522</v>
          </cell>
          <cell r="E78" t="str">
            <v>PD-CLSD</v>
          </cell>
          <cell r="F78">
            <v>41702</v>
          </cell>
          <cell r="G78">
            <v>0</v>
          </cell>
          <cell r="H78">
            <v>41323</v>
          </cell>
          <cell r="I78">
            <v>41337</v>
          </cell>
          <cell r="J78">
            <v>0</v>
          </cell>
          <cell r="K78" t="str">
            <v>NNW</v>
          </cell>
          <cell r="L78" t="str">
            <v>NGD</v>
          </cell>
          <cell r="M78" t="str">
            <v>Alan Raper</v>
          </cell>
          <cell r="N78" t="str">
            <v>Workload Meeting 20/02/13</v>
          </cell>
          <cell r="O78" t="str">
            <v>Lorraine Cave</v>
          </cell>
          <cell r="P78" t="str">
            <v>CO</v>
          </cell>
          <cell r="Q78" t="str">
            <v>COMPLETE</v>
          </cell>
          <cell r="R78">
            <v>1</v>
          </cell>
          <cell r="X78">
            <v>41513</v>
          </cell>
          <cell r="Y78" t="str">
            <v>Pre Sanction Meeting 27/08/13</v>
          </cell>
          <cell r="Z78">
            <v>8198</v>
          </cell>
          <cell r="AE78">
            <v>0</v>
          </cell>
          <cell r="AF78">
            <v>5</v>
          </cell>
          <cell r="AG78" t="str">
            <v>18/09/13 KB - As discussed with Lorraine &amp; Nita, this CO has now been implemented and an interim CCN is currently being produced.  Email sent to Alan Raper by way of an SNIR advising that change now delivered and moving to completion and asking his approval.  _x000D_
13/03/13 KB - COR2944 placed on hold per agreement with Alan Raper - refer to e-mail from Lorraine Cave.  EQR due date of 13/03/13 removed pending further notification. _x000D_
27/02/2013 AT - Post Workload Meeting: Sue Turnbull allocated as Business Analyst._x000D_
_x000D_
20/02/2013 AT - Approved at workload meeting 20/02/2013</v>
          </cell>
          <cell r="AH78" t="str">
            <v>CLSD</v>
          </cell>
          <cell r="AI78">
            <v>41702</v>
          </cell>
          <cell r="AL78">
            <v>41535</v>
          </cell>
          <cell r="AO78">
            <v>41536</v>
          </cell>
          <cell r="AP78">
            <v>41687</v>
          </cell>
        </row>
        <row r="79">
          <cell r="A79">
            <v>2313</v>
          </cell>
          <cell r="B79" t="str">
            <v>xrn2313</v>
          </cell>
          <cell r="C79" t="str">
            <v>DDS File Amendment</v>
          </cell>
          <cell r="E79" t="str">
            <v>PD-CLSD</v>
          </cell>
          <cell r="F79">
            <v>40756</v>
          </cell>
          <cell r="G79">
            <v>0</v>
          </cell>
          <cell r="H79">
            <v>40683</v>
          </cell>
          <cell r="I79">
            <v>40697</v>
          </cell>
          <cell r="J79">
            <v>0</v>
          </cell>
          <cell r="K79" t="str">
            <v>NNW</v>
          </cell>
          <cell r="L79" t="str">
            <v>NGN</v>
          </cell>
          <cell r="M79" t="str">
            <v>Joanna Fergusson</v>
          </cell>
          <cell r="O79" t="str">
            <v>Ian Wilson</v>
          </cell>
          <cell r="P79" t="str">
            <v>CR</v>
          </cell>
          <cell r="Q79" t="str">
            <v>COMPLETE</v>
          </cell>
          <cell r="R79">
            <v>1</v>
          </cell>
          <cell r="AE79">
            <v>0</v>
          </cell>
          <cell r="AG79" t="str">
            <v>01/08/11 AK - Email rec'd from Joanna Fergusson stating "I am happy to close this change."
07/07/11 AK - Email forwarded to Joanna Fergusson stating "Following the attached email, please could you confirm your agreement for the official closure of this change. Please let me know if you have any questions or issues regarding this."
09/06/11 AK - Spoke to Paul Harper to request an update. He said he would check &amp; phone back. Spoke to Matt Smith who confirmed that this change had been delivered successfully ahead of schedule. Email sent to Joanna Fergusson stating "I have received confirmation from our Customer &amp; Contracts Team that this change has been delivered. In view of this, please could you confirm your agreement for the official closure of this change in order to satisfy audit requirements." Also, email sent to Paul Harper stating "I have been informed by Matt Smith on the Customer &amp; Contracts Team that the attached change has been completed. I spoke to you about this earlier requesting an update. I have now closed this down from our Tracking Sheet but Clearquest still needs to be updated. As this is potentially a "quick win", I thought you might like to know."
26/05/11 AK - This Change Request was rec'd on 20/05/11 from Andy Miller. It was raised by the Customer &amp; Contracts Team on behalf of Joanna Fergusson. On speaking to Matt Smith this is not a project but needs to be raised as a small change via the Change Management Process. An email will be sent to Joanna Fergusson explaining that this will not follow the Change Orders Process &amp; this email will equate to the EQ IR. Should this change incur costs, a Project Manager will be assigned via the weekly Workload Meeting &amp; Change Order documentation will be produced &amp; approval sought.</v>
          </cell>
          <cell r="AH79" t="str">
            <v>CLSD</v>
          </cell>
          <cell r="AI79">
            <v>40756</v>
          </cell>
          <cell r="AP79">
            <v>40703</v>
          </cell>
        </row>
        <row r="80">
          <cell r="A80">
            <v>1857</v>
          </cell>
          <cell r="B80" t="str">
            <v>COR1857</v>
          </cell>
          <cell r="C80" t="str">
            <v>CSEPs Reconciliation Line in the Sand</v>
          </cell>
          <cell r="E80" t="str">
            <v>EQ-CLSD</v>
          </cell>
          <cell r="F80">
            <v>41592</v>
          </cell>
          <cell r="G80">
            <v>0</v>
          </cell>
          <cell r="H80">
            <v>40322</v>
          </cell>
          <cell r="J80">
            <v>0</v>
          </cell>
          <cell r="N80" t="str">
            <v>Workload Meeting 02/06/10</v>
          </cell>
          <cell r="O80" t="str">
            <v>Lorraine Cave</v>
          </cell>
          <cell r="P80" t="str">
            <v>BI</v>
          </cell>
          <cell r="Q80" t="str">
            <v>CLOSED</v>
          </cell>
          <cell r="R80">
            <v>0</v>
          </cell>
          <cell r="AE80">
            <v>0</v>
          </cell>
          <cell r="AF80">
            <v>6</v>
          </cell>
          <cell r="AG80"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81">
          <cell r="A81">
            <v>1858</v>
          </cell>
          <cell r="B81" t="str">
            <v>COR1858</v>
          </cell>
          <cell r="C81" t="str">
            <v>CSEPs Reconciliation I&amp;C Portfolio Report</v>
          </cell>
          <cell r="E81" t="str">
            <v>EQ-CLSD</v>
          </cell>
          <cell r="F81">
            <v>41592</v>
          </cell>
          <cell r="G81">
            <v>0</v>
          </cell>
          <cell r="H81">
            <v>40322</v>
          </cell>
          <cell r="J81">
            <v>0</v>
          </cell>
          <cell r="N81" t="str">
            <v>Workload Meeting 02/06/10</v>
          </cell>
          <cell r="O81" t="str">
            <v>Lorraine Cave</v>
          </cell>
          <cell r="P81" t="str">
            <v>BI</v>
          </cell>
          <cell r="Q81" t="str">
            <v>CLOSED</v>
          </cell>
          <cell r="R81">
            <v>0</v>
          </cell>
          <cell r="AE81">
            <v>0</v>
          </cell>
          <cell r="AF81">
            <v>6</v>
          </cell>
          <cell r="AG81"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82">
          <cell r="A82">
            <v>2678</v>
          </cell>
          <cell r="B82" t="str">
            <v>COR2678</v>
          </cell>
          <cell r="C82" t="str">
            <v>AQ Amendment Window - Weekly Reports</v>
          </cell>
          <cell r="E82" t="str">
            <v>CO-CLSD</v>
          </cell>
          <cell r="F82">
            <v>41095</v>
          </cell>
          <cell r="G82">
            <v>0</v>
          </cell>
          <cell r="H82">
            <v>41081</v>
          </cell>
          <cell r="I82">
            <v>41095</v>
          </cell>
          <cell r="J82">
            <v>0</v>
          </cell>
          <cell r="K82" t="str">
            <v>ADN</v>
          </cell>
          <cell r="M82" t="str">
            <v>Joel Martin</v>
          </cell>
          <cell r="N82" t="str">
            <v>Workload Meeting 27/06/12</v>
          </cell>
          <cell r="O82" t="str">
            <v>Lorraine Cave</v>
          </cell>
          <cell r="P82" t="str">
            <v>CO</v>
          </cell>
          <cell r="Q82" t="str">
            <v>CLOSED</v>
          </cell>
          <cell r="R82">
            <v>1</v>
          </cell>
          <cell r="S82">
            <v>41095</v>
          </cell>
          <cell r="AE82">
            <v>0</v>
          </cell>
          <cell r="AF82">
            <v>3</v>
          </cell>
          <cell r="AG82" t="str">
            <v xml:space="preserve">05/07/12 KB - E mail received from Joel Martin authorising closure of this CO.  This is in response to communication between Joel and Harvey with regard to merging COR2678 with COR2521.    </v>
          </cell>
        </row>
        <row r="83">
          <cell r="A83">
            <v>2178</v>
          </cell>
          <cell r="B83" t="str">
            <v>COR2178</v>
          </cell>
          <cell r="C83" t="str">
            <v>EU3 - 21 Day Switching Timescales (Analysis)</v>
          </cell>
          <cell r="E83" t="str">
            <v>PD-CLSD</v>
          </cell>
          <cell r="F83">
            <v>40674</v>
          </cell>
          <cell r="G83">
            <v>1</v>
          </cell>
          <cell r="H83">
            <v>40578</v>
          </cell>
          <cell r="I83">
            <v>40592</v>
          </cell>
          <cell r="J83">
            <v>0</v>
          </cell>
          <cell r="K83" t="str">
            <v>ALL</v>
          </cell>
          <cell r="M83" t="str">
            <v>Ruth Thomas</v>
          </cell>
          <cell r="N83" t="str">
            <v>Workload Meeting 12/01/11</v>
          </cell>
          <cell r="O83" t="str">
            <v>Lorraine Cave</v>
          </cell>
          <cell r="P83" t="str">
            <v>CO</v>
          </cell>
          <cell r="Q83" t="str">
            <v>COMPLETE</v>
          </cell>
          <cell r="R83">
            <v>1</v>
          </cell>
          <cell r="T83">
            <v>29260</v>
          </cell>
          <cell r="U83">
            <v>40606</v>
          </cell>
          <cell r="V83">
            <v>40620</v>
          </cell>
          <cell r="AE83">
            <v>0</v>
          </cell>
          <cell r="AF83">
            <v>3</v>
          </cell>
          <cell r="AG83" t="str">
            <v>24/09/15- Email received from LC on 20/07/15 - COR2178 – EU21 Day – Analysis Phase. This was done by Dave Addison and delivered under COR2446, which is now closed._x000D_
This is now completed and can be closed_x000D_
08/07/13 KB - LC to produce a CCN, per CMSG meeting minutes. _x000D_
29/03/12 AK - This change was for analysis only. This has been completed &amp; full delivery will be required (requested by Networks) following discussion with Ofgem. It is likely that closure will not take place until full delivery has been completed.
10/10/11 AK - Discussed at Workload Meeting on 05/10/11. CCN due date amended from 28/09/11 to 05/04/12.
26/08/11 AK - Discussed at Workload Meeting on 24/08/11. CCN due date amended from 31/08/11 to 28/09/11.
25/05/11 AK - Update rec'd from Ian Bevan. Currently awaiting invoices. CCN due date will be 31/08/11. 
23/05/11 AK - Following the release of the Minutes from the CMSG Meeting held on 11/05/11, details of the discussion around this change have been received &amp; are quoted as follows: "Discussions at Distribution &amp; Workstream meetings have now drawn to a natural conclusion. The analysis carried out under the change request has also concluded with all options considered. Dave Turpin asked Change Managers whether they have any other requirements &amp; how they wish to progress. Meeting agreed that there are no further requirements &amp; advised that the next step is for Xoserve to produce a CCN. Dave Turpin advised that the CCN will be produced once all invoices have been obtained." Status amended to PD-PROD with no CCN due date populated at this stage.
18/05/11 AK - Update rec'd from Ian Bevan. This change was discussed at CMSG on 11/05/11. All required work has been completed, therefore no BER is required &amp; project is in closedown. CCN will be prepared &amp; sent as per agreement from the Change Managers.
04/05/11 AK - Email sent by Murray Thomson to Alan Raper stating "The current BER due date for the above is tomorrow 05/05/11 and as agreed in our discussion today, the due date for the BER is to be extended to 26/05/11. Let me know if you require any further information." BER due date amended from 05/05/11 to 26/05/11 in line with this agreement.
24/02/11 AK - Discussed at Workload Meeting on 23/02/11. There have been changes to the scope of this change, making the EQR due date unachievable. This will be discussed at the Interim CMSG Meeting on Friday, 25th February 2011.
18/02/11 AK - Minutes of CMSG on 11/02/11 state "Discussion forcused on the timing of the workpack in light of ongoing industry discussions. The Joint Office has indicated that there may be a potentially larger scope of work. Meeting agreed the need to be pro-active in looking at all options. As per instruction from Change Managers at the meeting, Xoserve will continue the assessment of 'Option 8', &amp; will also perform detailed analysis on the option of potentially reducing the transfer period. Meeting agreed external spend category 3.
09/02/11 AK - Discussed at Workload Meeting today. EQR was approved with comments at the XM2 Review Meeting on 08/02/11; to go to XEC for financial approval. 
07/02/11 AK - This change was formally approved at the Workload Meeting on 12/01/11, based on Alan Raper's email, however he was asked to forward an amended Mandate to us for audit purposes. A new Mandate was rec'd from Alan Raper on 04/02/11. EQ IR date populated as 18/02/11.  
17/01/11 AK - Update rec'd ffrom Murray Thomson. Following discussion at CMSG, Alan Raper was asked to send in a formal request for a COR Mandate, therefore the EQ IR date of 20/01/11 is not valid. A new EQ IR date will be allocated when the new mandate is rec'd. EQ IR date of 20/01/11 will be left in for now to force an update.
12/01/11 AK - This was originally raised as a RULE request. Following analysis, an email was sent to Alan Raper advising him that a RULE is not a valid mandate for chargeable analysis &amp; requesting that he resubmits the change as "firm quote for analysis". On 6th January, Alan sent an email authorising this change to be upgraded. This email, along with the original request, has been taken as his "resubmission".</v>
          </cell>
          <cell r="AH83" t="str">
            <v>PROD</v>
          </cell>
          <cell r="AI83">
            <v>40674</v>
          </cell>
          <cell r="AJ83">
            <v>40604</v>
          </cell>
          <cell r="AP83">
            <v>41004</v>
          </cell>
        </row>
        <row r="84">
          <cell r="A84">
            <v>1827</v>
          </cell>
          <cell r="B84" t="str">
            <v>COR1827</v>
          </cell>
          <cell r="C84" t="str">
            <v>Unique Sites Feasibility &amp; Analysis</v>
          </cell>
          <cell r="E84" t="str">
            <v>PD-CLSD</v>
          </cell>
          <cell r="F84">
            <v>41338</v>
          </cell>
          <cell r="G84">
            <v>0</v>
          </cell>
          <cell r="H84">
            <v>40184</v>
          </cell>
          <cell r="I84">
            <v>40225</v>
          </cell>
          <cell r="J84">
            <v>0</v>
          </cell>
          <cell r="N84" t="str">
            <v>Workload Meeting 06/01/10</v>
          </cell>
          <cell r="O84" t="str">
            <v>Sat Kalsi</v>
          </cell>
          <cell r="P84" t="str">
            <v>BI</v>
          </cell>
          <cell r="Q84" t="str">
            <v>COMPLETE</v>
          </cell>
          <cell r="R84">
            <v>0</v>
          </cell>
          <cell r="AE84">
            <v>0</v>
          </cell>
          <cell r="AF84">
            <v>6</v>
          </cell>
          <cell r="AG84" t="str">
            <v>20/06/13 KB - See noe from Tonly confirming there was no actual imp date for this as work stopped in July 2011 after CSC completed their analysis. _x000D_
05/03/13 KB - Note received from Chris authorising closure - set to PD-CLSD.  _x000D_
04/03/13 KB - Email received from Sat Kalsi authorising closure of COR1827.  Note sent to Chris Fears requesting his approval to close as the named Process Owner (in line with audit requirements) _x000D_
09/01/13 KB - Update provided by Tony Long - COR1827 – PIA presented to the XEC on 17/12/12 and approved with the ECF issued 19/12/12 for project closure. Status moved on to PD-IMPD.  14/11/12 KB - Update provided by Tonly Long - Finance now require a PIA (as value of the contract is over £150k) - this is being drafted by Tony.  18/12/12 target for PIA submission to XEC.                                                                              05/12/11 KB - Update from Tony Long "this is ‘below the line’ so no activity though I suggest there will soon be need to explore options for a strategic solution".                                                                       26/08/11 AK - Sat Kalsi confirmed that the Project Executive is Peter Bingham.
26/07/11 AK - Email rec'd from Sat Kalsi stating "Can you please note COR1827 is at present not being progressed as it is “below the line” in respect to the programme plan and we do not have plans to seek approval of expenditure approved as part of a business case in May 2010. Tony or I will advise you if any steps are taken to progress or formally close this project." EQR due date removed &amp; change put on hold with agreement from Sat. 
22/06/11 AK - Update rec'd from Tony Long. An update is to be sent to Stakeholders. Project Board Meeting is to be arranged. EQR date amended from 24/06/11 to 29/07/11. 
17/05/11 AK - Update rec'd from Tony Long. EQR due date amended from 20/05/11 to 24/06/11.
04/05/11 AK - Email rec'd from Tony Long stating "a presentation to the Unique Sites project board had been planned for late April but deferred to allow for a further meeting with CSC to clarify some outstanding points. The project board meeting is to be rescheduled for mid May at which a recommendation made. May I suggest you reset the EQR date to 20/5/11." EQR due date amended from 06/05/11 to 20/05/11.
12/04/11 AK - Update rec'd from Tony Long. CSC response was received on 05/04/11 &amp; this is going through formal review on 13/04/11 following which, further work will be required, therefore the EQR due date has been amended from 01/04/11 to 06/05/11. 
01/04/11 AK - Email sent to Tony Long stating "Please can you provide me with an update for COR1827 - Unique Sites Feasibility &amp; Analysis. The EQR due date was 31/03/11 &amp; the last update we had stated that a CSC response was due to be received by Xoserve by 30/03/11." Tony replied stating "CSC should have had the proposal back to us by Wednesday but apparently it failed their internal review so now promised for later today. Can you amend to reflect today’s date &amp; we will see what happens and I will keep you posted." EQR due date amended from 31/03/11 to 01/04/11.
30/03/11 AK - Discussed at Workload Meeting today. Tony Long has supplied an update stating that a CSC response is due to be rec'd by Xoserve by 30/03/11.
28/03/11 AK - Email update rec'd from Tony Long. There has been a slight delay for CSC internal review but they advise that the Proposal B response will be with Xoserve by 30th March. The cost &amp; complexity will determine next step as proceeding with a tactical or strategic solution. If tactical &amp; within current approved budget then it is anticipated a Service Request would be issued to CSC to commence work with immediate effect.
16/02/11 AK - Discussed at Workload Meeting today. Awaiting response from CSC. EQR due date amended from 04/02/11 to 31/03/11.
20/01/11 AK - Discussed at Workload Meeting on 19/01/11. This was discussed at the Project Board Meeting on 13/01/11. A decision was made not to proceed with the Analysis &amp; Design Phase. A Service Request for a ROM has been raised with CSC. EQR due date amended from 26/01/11 to 04/02/11.
12/01/11 AK - Discussed at Workload Meeting today. This will be discussed at the Project Board Meeting on 13/01/11. EQR due date amended from 10/01/11 to 26/01/11.
22/12/10 AK - Discussed at Workload Meeting today. EQR due date amended from 23/12/10 to 10/01/11.
02/12/10 AK - Update rec'd from Tony Long. TDR document is being prepared. Project Board decision will be sought for options based on scope &amp; infrastructure hosting. A&amp;D phase due to complete 10/12/10. EQR due date amended from 30/11/10 to 23/12/10.
14/10/10 AK - Discussed at Workload Meeting on 13/10/10. EQR due date amended from 15/10/10 to 30/11/10.
16/09/10 AK - Following recent staff changes, Process Owner amended from Sandra Simpson to Chris Fears.
15/09/10 AK - Discussed at Workload Meeting today. Analysis is ongoing. A further 4 to 6 weeks is required to complete analysis &amp; design. EQR date amended from 27/09/10 to 15/10/10.
27/08/10 AK - Update rec'd from Tony Long. TCS now onshore &amp; working through the evaluation. EQR due date amended to 17/09/10.
09/08/10 AK - Update rec'd from Tony Long. TCS were supposed to start on 09/08/10 however we only have one named resource out of three &amp; having chased, still waiting for TCS to respond.
12/07/10 AK - Update rec'd from Tony Long. TCS have sent workpack response which is now under review.
28/06/10 AK - Update rec'd from Tony Long. No further update. Workpack is still with TCS. Awaiting response. Timeline will slip due to delay with response. 
25/05/10 AK - Update rec'd from Tony Long. Approval given by XEC for the Analysis &amp; Design phase of the Project. Analysis &amp; Design will continue up to end of August, therefore EQR due date amended to 27/08/10.
27/04/10 AK - Update rec'd from Tony Long. Meeting arranged with the Stakeholders on Thursday, 29/04/10 to review F&amp;A output &amp; agree next steps. EQR date amended to 21/05/10.
12/04/10 AK - Update rec'd from Tony Long. F&amp;A complete &amp; report signed off. Presentation being prepared for Stakeholders. EQR due date amended to 23/04/10.
25/03/10 AK - Discussed at Workload Meeting on 24/03/10. Meeting invitation sent to Tony Long for an update / review of Sat's outstanding changes on 12/04/10.
11/03/10 AK - Update rec'd from Tony Long. Work is progressing well. Next update due 02/04/10.
26/02/10 AK - Update rec'd from Tony Long. TCS are onshore &amp; making good progress.  Next update due date to remain 19/03/10.
16/02/10 AK - Update rec'd from Tony Long. Had TCS response. Someone starting 22/02/10 for 16 days to carry out feasibility &amp; analysis. Next update due 19/03/10, when feasibility &amp; analysis will be complete. 
26/01/10 AK - Update rec'd from Tony Long. Service request has been raised with TCS to investigate fees &amp; anayisis. Start date to be specified but considered urgent. Service request response is expected to be with Projects by 29/01/10. EQ IR date amended to 12/02/10.</v>
          </cell>
          <cell r="AH84" t="str">
            <v>CLSD</v>
          </cell>
          <cell r="AI84">
            <v>41338</v>
          </cell>
        </row>
        <row r="85">
          <cell r="A85">
            <v>1832</v>
          </cell>
          <cell r="B85" t="str">
            <v>COR1832</v>
          </cell>
          <cell r="C85" t="str">
            <v>Data Centre Hosting &amp; Service Management Phase 2
(formally Delivery of Bluetac)</v>
          </cell>
          <cell r="D85">
            <v>40358</v>
          </cell>
          <cell r="E85" t="str">
            <v>PD-CLSD</v>
          </cell>
          <cell r="F85">
            <v>40847</v>
          </cell>
          <cell r="G85">
            <v>0</v>
          </cell>
          <cell r="H85">
            <v>40189</v>
          </cell>
          <cell r="I85">
            <v>40294</v>
          </cell>
          <cell r="J85">
            <v>0</v>
          </cell>
          <cell r="N85" t="str">
            <v>Workload Meeting 13/01/10</v>
          </cell>
          <cell r="O85" t="str">
            <v>Chris Fears</v>
          </cell>
          <cell r="P85" t="str">
            <v>BI</v>
          </cell>
          <cell r="Q85" t="str">
            <v>COMPLETE</v>
          </cell>
          <cell r="R85">
            <v>0</v>
          </cell>
          <cell r="V85">
            <v>40358</v>
          </cell>
          <cell r="W85">
            <v>40358</v>
          </cell>
          <cell r="X85">
            <v>40358</v>
          </cell>
          <cell r="Y85" t="str">
            <v>XEC</v>
          </cell>
          <cell r="AC85" t="str">
            <v>PROD</v>
          </cell>
          <cell r="AD85">
            <v>40358</v>
          </cell>
          <cell r="AE85">
            <v>0</v>
          </cell>
          <cell r="AF85">
            <v>7</v>
          </cell>
          <cell r="AG85" t="str">
            <v>31/10/11 AK - Email rec'd ffrom Peter Bingham authorising closure of change.
31/10/11 AK - Email sent to Peter Bingham stating "Following the attached email from Karen Bradshaw regarding closure of COR - Data Centre Hosting Project, please can you confirm your agreement to close this change?"
03/10/11 KB - CCN sent to Peter Bingham for approval to close.                                                                             05/09/11 KB - Update received from Christina- "Waiting for NG to issue a Credit note before closing project. Please move CCN Due date to 31/10/11"
28/07/11 AK - Discussed at Workload Meeting on 27/07/11. Project Team are still awaiting final invoice from National Grid. CCN due date amended from 01/08/11 to 01/09/11. 
14/07/11 AK - Update rec'd from Chris Fears. CCN due date amended from 30/06/11 to 01/08/11.
29/06/11 AK - Discussed at Workload Meeting today. Project Manager amended from Iain Collin to Chris Fears.
01/06/11 AK - Discussed at Workload Meeting today. CCN due date amended from 27/05/11 to 30/06/11.
21/04/11 AK - Discussed at Workload Meeting on 20/04/11. This change is currently awaiting invoices. CCN due date amended from 29/04/11 to 27/05/11.
09/02/11 AK - Discussed at Workload Meeting today. Implementation took place on 31/01/11. CCN due 29/04/11.
22/12/10 AK - Discussed at Workload Meeting today. Implementation due date amended from 04/01/11 to 31/01/11. 
09/08/10 AK - Email rec'd from Christina McArthur stating "DCH Project update remains the same".
29/07/10 AK - Discussed at Workload Meeting on 28/07/10. Business Case was approved on 22/06/10. Project is now in "Design" stage. No SN will be produced. Change is in "Build" phase with "Go Live" due early 2011. Status amended to PD-PROD with implementation due date on 04/01/11. 
16/09/10 AK - Following recent staff changes, Project Manager amended from Chris Fears to Iain Collin.
22/07/10 AK - Email rec'd from Christina McArthur stating "COR 1832 was approved 22nd June xec meeting. We are now in the design stage."
19/07/10 AK - Discussed at Workload Meeting on 14/07/10. Due to the nature of this work, no EQR has been produced. Business Case (BER equivilant) was approved on 29/06/10. Status amended to SN-PROD. 
01/07/10 AK - Discussed at Workload Meeting on 30/06/10. This is to go to XEC on 22/07/10. EQR due date moved back to 22/07/10.
22/06/10 AK - Christina McArthur confirmed that the Business Case went to XEC today. Approval was not gained as further clarification is required.
17/06/10 AK - Discussed at Workload Meeting on 16/06/10. Paper is to go to XEC on 22/06/10. It is expected that further explanation will be required by XEC in July. EQR due date amended from 22/06/10 to 13/07/10.
17/05/10 AK - Following the release of the Manager Aligned Report, email rec'd from Christina McArthur stating "Phase 1 analysis well under way. Phase 2 for delivery of Service Desk &amp; Service Management Processes, financial target approval date 22nd June10." Also, change title amended from Data Centre Hosting &amp; Service Management to Data Centre Hosting &amp; Service Management Delivery Phase 2.
12/05/10 AK - Discussed at Workload Meeting today. EQR due date amended from 25/05/10 to 22/06/10.
20/04/10 AK - Following the release of the Manager Aligned Report, update rec'd from Christina McArthur stating "The EQR response due date has now changed to business case approval targeted for the 25th May, this is dependant upon getting firmer costs associated with the service desk design one off costs, which is due to be confirmed mid May potentially the 17th. Therefore, this is at risk of moving to July." This email has been taken as the EQ IR. EQR due date populated as 25/05/10.
25/03/10 AK - Discussed at Workload Meeting on 24/03/10. Business Brief (EQR equivalent) has been prepared &amp; is currently out for review. EQ IR date amended to 26/04/10.
18/03/10 AK - Chris Fears confirmed that the name of this project has been changed from Delivery of Bluetac to Data Centre Hosting &amp; Service Management.
02/03/10 AK - Update rec'd from Christina McArthur. Workpack for analysis submitted. Awaiting response. Presentation slide pack to be provided to XEC on 09/03/10 requesting confirmation to progress with the data centre hosting option. EQ IR date moved to 26/03/10 in line with the next XEC. 
16/02/10 AK - Chris Fears confirmed that the Process Owner will be Peter Bingham.
09/02/10 AK - Update rec'd from Christina McArthur at Workload Meeting today. Business Case for the Analysis Phase approved 09/02/10. Next update due 09/03/10. EQ IR date amended to 09/03/10.
01/02/10 AK - Email rec'd from Chris Fears stating "This will either be Peter Bingham or Nick Salter. I have a PMB to decide on this type of issue of Monday so will be able to let you know after that. Please chase me later if I don’t get back to you."
29/01/10 AK - Email sent to Chris Fears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19/01/10 KB - Update provided by Christina in response to Manager Aligned report; Planning session planned with TCS to drive out key activites, timelines, milestones and dependancies.  Session to take place on 20/01/10. EQ initial response and EQR due date set to 23/03/10 per e-mail.  Title of Change Order also amended from 'Blutac' to "Delivery of Bluetac".</v>
          </cell>
          <cell r="AH85" t="str">
            <v>CLSD</v>
          </cell>
          <cell r="AI85">
            <v>40847</v>
          </cell>
          <cell r="AO85">
            <v>40574</v>
          </cell>
          <cell r="AP85">
            <v>40847</v>
          </cell>
        </row>
        <row r="86">
          <cell r="A86">
            <v>1854</v>
          </cell>
          <cell r="B86" t="str">
            <v>COR1854</v>
          </cell>
          <cell r="C86" t="str">
            <v>CSEPs Reconciliation BAL &amp; AIR File</v>
          </cell>
          <cell r="E86" t="str">
            <v>EQ-CLSD</v>
          </cell>
          <cell r="F86">
            <v>41592</v>
          </cell>
          <cell r="G86">
            <v>0</v>
          </cell>
          <cell r="H86">
            <v>40322</v>
          </cell>
          <cell r="J86">
            <v>0</v>
          </cell>
          <cell r="N86" t="str">
            <v>Workload Meeting 02/06/10</v>
          </cell>
          <cell r="O86" t="str">
            <v>Lorraine Cave</v>
          </cell>
          <cell r="P86" t="str">
            <v>BI</v>
          </cell>
          <cell r="Q86" t="str">
            <v>CLOSED</v>
          </cell>
          <cell r="R86">
            <v>0</v>
          </cell>
          <cell r="AE86">
            <v>0</v>
          </cell>
          <cell r="AF86">
            <v>6</v>
          </cell>
          <cell r="AG86"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87">
          <cell r="A87">
            <v>3403</v>
          </cell>
          <cell r="B87" t="str">
            <v>COR3403</v>
          </cell>
          <cell r="C87" t="str">
            <v>Set-up of New DMSP</v>
          </cell>
          <cell r="D87">
            <v>41927</v>
          </cell>
          <cell r="E87" t="str">
            <v>PD-CLSD</v>
          </cell>
          <cell r="F87">
            <v>42902</v>
          </cell>
          <cell r="G87">
            <v>0</v>
          </cell>
          <cell r="H87">
            <v>41787</v>
          </cell>
          <cell r="I87">
            <v>41800</v>
          </cell>
          <cell r="J87">
            <v>1</v>
          </cell>
          <cell r="K87" t="str">
            <v>NNW</v>
          </cell>
          <cell r="L87" t="str">
            <v>NGD, NGN &amp; WWU</v>
          </cell>
          <cell r="M87" t="str">
            <v xml:space="preserve"> Ruth Thomas</v>
          </cell>
          <cell r="N87" t="str">
            <v>ICAF Meeting 28/05/14</v>
          </cell>
          <cell r="O87" t="str">
            <v>Darran Dredge</v>
          </cell>
          <cell r="P87" t="str">
            <v>CO</v>
          </cell>
          <cell r="Q87" t="str">
            <v>COMPLETE</v>
          </cell>
          <cell r="R87">
            <v>1</v>
          </cell>
          <cell r="S87">
            <v>42758</v>
          </cell>
          <cell r="T87">
            <v>0</v>
          </cell>
          <cell r="U87">
            <v>41835</v>
          </cell>
          <cell r="V87">
            <v>41848</v>
          </cell>
          <cell r="W87">
            <v>41893</v>
          </cell>
          <cell r="Y87" t="str">
            <v>Pre Sanction Meeting 09/09/14</v>
          </cell>
          <cell r="Z87">
            <v>59800</v>
          </cell>
          <cell r="AC87" t="str">
            <v>SENT</v>
          </cell>
          <cell r="AD87">
            <v>41948</v>
          </cell>
          <cell r="AE87">
            <v>0</v>
          </cell>
          <cell r="AF87">
            <v>5</v>
          </cell>
          <cell r="AG87" t="str">
            <v>23/01/17 DC Approval received from networks, email sent to projects._x000D_
23/01/17 DC New CCN going to networks today for approval to close the project._x000D_
26.09.16: Cm Date requested by Darran Dredge to move forward the CCN to orginator date_x000D_
13/05/16: CM moved end date out to end of May from finance meeting with LC_x000D_
21/03/16: CM Planning meeting closedown due this week. Moved to 15.04.16_x000D_
28/01/16: Closedown moved out CM planning meeting_x000D_
14/12/15 CM : Planning meeting- DMSP CATCH UP WITH MARK FOR UPDATES ECF NEEDS SIGNING FOR CLOSEDOWN. CCN DUE FOR END OF DECEMBER._x000D_
_x000D_
16/11/15: CM Close down now due 30/12/2015. Update from the planning meeting_x000D_
05/11/15 DC: email back from RA with costs as required.Forwarded costings over to LC_x000D_
04/11/15 EC - Email to RA asking if she has had chance to confirm the figures so LC can do the documents. _x000D_
16/10/15 EC: Update following Portfolio Plan Meeting, 15/10/15 - Transfer of Funds has been signed by LC to transfer money to ME Team, but ECF and CCN are outstanding. If RA can confirm figures, LC can do the documents. _x000D_
_x000D_
28/09/15: CM - Update from RA - still yet to complete an ECF &amp; CCN.. A Transfer funds form was signed by Lorraine to transfer money to the ME pot to close off that bit of the finances but the final completion forms have yet to be done. RA will try piece together the final costs (including resources) this week._x000D_
_x000D_
09/09/15: CM email RA again regarding this change_x000D_
19/08/15 DC sent Email to RA asking for an update - does she have any closedown docs._x000D_
5/08/2015 NC emailed RA for the relevant outstading documents for CL._x000D_
_x000D_
20/07/15 CM LC to send a note to RA for ECF approval._x000D_
03/10/2014 Revised BER distributed_x000D_
_x000D_
04/09/14 KB - BER due date moved from 05/09 to 11/09 per agreement from Ruth Thomas.  _x000D_
10/06 - EQR date agreed verbally with LC in order to ensure the EQIR target date met. BA not confirmed yet.</v>
          </cell>
          <cell r="AH87" t="str">
            <v>CLSD</v>
          </cell>
          <cell r="AI87">
            <v>42758</v>
          </cell>
          <cell r="AJ87">
            <v>41820</v>
          </cell>
          <cell r="AL87">
            <v>41940</v>
          </cell>
          <cell r="AM87">
            <v>41948</v>
          </cell>
          <cell r="AP87">
            <v>42758</v>
          </cell>
        </row>
        <row r="88">
          <cell r="A88">
            <v>3402</v>
          </cell>
          <cell r="B88" t="str">
            <v>COR3402</v>
          </cell>
          <cell r="C88" t="str">
            <v>Reporting Registration Status</v>
          </cell>
          <cell r="D88">
            <v>41845</v>
          </cell>
          <cell r="E88" t="str">
            <v>PD-CLSD</v>
          </cell>
          <cell r="F88">
            <v>41942</v>
          </cell>
          <cell r="G88">
            <v>0</v>
          </cell>
          <cell r="H88">
            <v>41786</v>
          </cell>
          <cell r="I88">
            <v>41799</v>
          </cell>
          <cell r="J88">
            <v>1</v>
          </cell>
          <cell r="K88" t="str">
            <v>NNW</v>
          </cell>
          <cell r="L88" t="str">
            <v>SGN</v>
          </cell>
          <cell r="M88" t="str">
            <v>Colin Thomson</v>
          </cell>
          <cell r="N88" t="str">
            <v>ICAF Meeting 28/05/14</v>
          </cell>
          <cell r="O88" t="str">
            <v>Lorraine Cave</v>
          </cell>
          <cell r="P88" t="str">
            <v>CO</v>
          </cell>
          <cell r="Q88" t="str">
            <v>COMPLETE</v>
          </cell>
          <cell r="R88">
            <v>1</v>
          </cell>
          <cell r="S88">
            <v>41942</v>
          </cell>
          <cell r="U88">
            <v>41822</v>
          </cell>
          <cell r="V88">
            <v>41835</v>
          </cell>
          <cell r="W88">
            <v>41844</v>
          </cell>
          <cell r="Y88" t="str">
            <v>Pre Sanction Review Meeting 22/07/14</v>
          </cell>
          <cell r="Z88">
            <v>3168</v>
          </cell>
          <cell r="AC88" t="str">
            <v>PROD</v>
          </cell>
          <cell r="AD88">
            <v>41845</v>
          </cell>
          <cell r="AE88">
            <v>0</v>
          </cell>
          <cell r="AF88">
            <v>5</v>
          </cell>
          <cell r="AG88" t="str">
            <v>15/08/14 KB - Email received from Colin Thomson approving  non delivery of a SN.  Moved to PD-PROD_x000D_
13/08 KB - /Proposal to progress straight to report delivery without a SN.  Awaiting approval from Colin.   _x000D_
_x000D_
01/07/14 KB BEO date received set at 02/07 due to time received.  _x000D_
09/06 - EQR date agreed verbally with LC in order to ensure the EQIR target date met.</v>
          </cell>
          <cell r="AH88" t="str">
            <v>CLSD</v>
          </cell>
          <cell r="AI88">
            <v>41942</v>
          </cell>
          <cell r="AJ88">
            <v>41820</v>
          </cell>
          <cell r="AL88">
            <v>41859</v>
          </cell>
          <cell r="AO88">
            <v>41894</v>
          </cell>
          <cell r="AP88">
            <v>41942</v>
          </cell>
        </row>
        <row r="89">
          <cell r="A89">
            <v>1000.11</v>
          </cell>
          <cell r="B89" t="str">
            <v>COR1000.11</v>
          </cell>
          <cell r="C89" t="str">
            <v>XP1 Replacement</v>
          </cell>
          <cell r="E89" t="str">
            <v>PD-CLSD</v>
          </cell>
          <cell r="F89">
            <v>41835</v>
          </cell>
          <cell r="G89">
            <v>0</v>
          </cell>
          <cell r="H89">
            <v>41299</v>
          </cell>
          <cell r="J89">
            <v>0</v>
          </cell>
          <cell r="O89" t="str">
            <v>Chris Fears</v>
          </cell>
          <cell r="P89" t="str">
            <v>CO</v>
          </cell>
          <cell r="Q89" t="str">
            <v>COMPLETE</v>
          </cell>
          <cell r="R89">
            <v>0</v>
          </cell>
          <cell r="S89">
            <v>41835</v>
          </cell>
          <cell r="AE89">
            <v>0</v>
          </cell>
          <cell r="AF89">
            <v>7</v>
          </cell>
          <cell r="AG89" t="str">
            <v>29/07/15 Cm: CCN filed in the configuration library_x000D_
_x000D_
15/07/14 Approved closedown document provided by Rebecca Russon.  Imp date taken from P Plan.</v>
          </cell>
          <cell r="AH89" t="str">
            <v>CLSD</v>
          </cell>
          <cell r="AI89">
            <v>41835</v>
          </cell>
          <cell r="AO89">
            <v>41646</v>
          </cell>
        </row>
        <row r="90">
          <cell r="A90">
            <v>2557.1</v>
          </cell>
          <cell r="B90" t="str">
            <v>COR2557.1</v>
          </cell>
          <cell r="C90" t="str">
            <v>Revisions to the Metering Charges Pricing Programme - Phase 2</v>
          </cell>
          <cell r="E90" t="str">
            <v>CO-CLSD</v>
          </cell>
          <cell r="G90">
            <v>0</v>
          </cell>
          <cell r="J90">
            <v>0</v>
          </cell>
          <cell r="O90" t="str">
            <v>Lorraine Cave</v>
          </cell>
          <cell r="P90" t="str">
            <v>CO</v>
          </cell>
          <cell r="Q90" t="str">
            <v>CLOSED</v>
          </cell>
          <cell r="R90">
            <v>0</v>
          </cell>
          <cell r="S90">
            <v>41822</v>
          </cell>
          <cell r="AE90">
            <v>0</v>
          </cell>
        </row>
        <row r="91">
          <cell r="A91">
            <v>1154</v>
          </cell>
          <cell r="B91" t="str">
            <v>COR1154</v>
          </cell>
          <cell r="C91" t="str">
            <v xml:space="preserve">UK Link Programme </v>
          </cell>
          <cell r="D91">
            <v>39952</v>
          </cell>
          <cell r="E91" t="str">
            <v>PD-PROD</v>
          </cell>
          <cell r="F91">
            <v>41143</v>
          </cell>
          <cell r="G91">
            <v>0</v>
          </cell>
          <cell r="H91">
            <v>39510</v>
          </cell>
          <cell r="I91">
            <v>39961</v>
          </cell>
          <cell r="J91">
            <v>0</v>
          </cell>
          <cell r="N91" t="str">
            <v>Prioritisation Meeting 05/03/08</v>
          </cell>
          <cell r="O91" t="str">
            <v>Paul Toolan</v>
          </cell>
          <cell r="P91" t="str">
            <v>BI</v>
          </cell>
          <cell r="Q91" t="str">
            <v>LIVE</v>
          </cell>
          <cell r="R91">
            <v>0</v>
          </cell>
          <cell r="V91">
            <v>39952</v>
          </cell>
          <cell r="W91">
            <v>39952</v>
          </cell>
          <cell r="X91">
            <v>39952</v>
          </cell>
          <cell r="Y91" t="str">
            <v>Project Board Meeting on 19/05/09</v>
          </cell>
          <cell r="AC91" t="str">
            <v>PROD</v>
          </cell>
          <cell r="AD91">
            <v>39952</v>
          </cell>
          <cell r="AE91">
            <v>0</v>
          </cell>
          <cell r="AF91">
            <v>7</v>
          </cell>
          <cell r="AG91" t="str">
            <v>16/10/15 EC: Update following Portfolio Plan Meeting, 15/10/15 - SPM will need to be updated. _x000D_
_x000D_
22/08/12 KB - Update provided by Sat Kalsi outside of the Workload meeting - "This work has been incorporated within the UKL Programme within the current COR definition, target completion by the end of 2012"_x000D_
_x000D_
12/05/11 AK - Project Manager changed from Jane Rocky to Sat Kalsi with effect from 09/05/11.
09/03/10 AK - Email rec'd from Sue Turnbull advising that project needs to be renamed as Project Nexus Requirements Definition Phase (was Project Nexus (UKLink Replacement) - RD Phase). 
01/02/10 AK - Update rec'd from Jane Rocky. SN IR date amended from 03/09/10 to 03/09/12. Also, name of project amended to include "RD Phase".
03/09/09 AK - Discussed at Workload Meeting on 02/09/09. Project Manager to change from Ian Wilson to Jane Rocky. At Workload Meeting on 26/08/09 SN IR date was amended from 01/09/09 to 03/09/10 but Tracking Sheet was not updated.
02/06/09 AK - Email rec'd from Sue Turnbull stating that the PID was approved on 19/05/09. Status updated to SN-PROD with an SN IR date of 01/09/09, based on previous updates.
01/06/09 AK - Email sent to Sue Turnbull stating "Ian has given me an update for Project Nexus stating that the PID has been approved by the Project Board. Please can you let me know what date this happened so that I can update the Tracking Sheet correctly?"
29/05/09 AK - Discussed at Workload Meeting on 27/05/09. This is an internal change which will not be producing an EQR. The PID for this phase of the project has been approved by the Project Board, which equates to the BER. The next update is due in early September. 
23/03/09 AK - Ian Wilson advised that the Process Owner is Nick Salter. 
30/01/09 AK - Update rec'd from Ian Wilson. Consultation papers are being produced. This is an internal change &amp; therefore is not subject to initial response dates, however the EQ initial response date has been populated as 28/05/09 to ensure we do not loose visibility. 
09/05/08 MP - Title updated to Project Nexus, following information from Chris Smith
06/03/08 AK - Approved at Prioritisation Meeting 05/03/08. Analysis already carried out under COR0699.</v>
          </cell>
          <cell r="AH91" t="str">
            <v>PROD</v>
          </cell>
          <cell r="AI91">
            <v>41143</v>
          </cell>
          <cell r="AL91">
            <v>41155</v>
          </cell>
        </row>
        <row r="92">
          <cell r="A92">
            <v>2235</v>
          </cell>
          <cell r="B92" t="str">
            <v>COR2235</v>
          </cell>
          <cell r="C92" t="str">
            <v>Implementation of DNPC08</v>
          </cell>
          <cell r="E92" t="str">
            <v>BE-CLSD</v>
          </cell>
          <cell r="F92">
            <v>41262</v>
          </cell>
          <cell r="G92">
            <v>0</v>
          </cell>
          <cell r="H92">
            <v>40590</v>
          </cell>
          <cell r="I92">
            <v>40604</v>
          </cell>
          <cell r="J92">
            <v>0</v>
          </cell>
          <cell r="K92" t="str">
            <v>ADN</v>
          </cell>
          <cell r="M92" t="str">
            <v>Alan Raper</v>
          </cell>
          <cell r="N92" t="str">
            <v>Workload Meeting 23/02/11</v>
          </cell>
          <cell r="O92" t="str">
            <v>Lorraine Cave</v>
          </cell>
          <cell r="P92" t="str">
            <v>CO</v>
          </cell>
          <cell r="Q92" t="str">
            <v>CLOSED</v>
          </cell>
          <cell r="R92">
            <v>1</v>
          </cell>
          <cell r="T92">
            <v>0</v>
          </cell>
          <cell r="U92">
            <v>40707</v>
          </cell>
          <cell r="V92">
            <v>40721</v>
          </cell>
          <cell r="W92">
            <v>40751</v>
          </cell>
          <cell r="X92">
            <v>40751</v>
          </cell>
          <cell r="Y92" t="str">
            <v>XM2 Review Meeting 26/07/11</v>
          </cell>
          <cell r="Z92">
            <v>0</v>
          </cell>
          <cell r="AE92">
            <v>0</v>
          </cell>
          <cell r="AF92">
            <v>3</v>
          </cell>
          <cell r="AG92" t="str">
            <v>19/12/12 KB - Closed per e-mail from Alan Raper dated 19/12/12 - COR2235 has been incorporated within COR1721. 
04/12/12 KB - Update requested - see e-mail from Max Pemberton.  
30/08/11 AK - Minutes from CMSG Meeting on 10/08/11 state "This change may be incorporated within COR1721. Alan Raper to submit a CA."
20/07/11 AK - This document was originally planned for release on 14/07/11, however due to difficulties in obtaining the required information, a new date of 27/07/11 was agreed with the NOR. Document submission is on target.
14/07/11 AK - Email sent to Alan Raper from Max Pemberton stating "As agreed during our recent conversation I wanted to follow up with an email to confirm the revised date for delivery of the BER document for this change, which will now be Wednesday 27th July. My apologies for any inconvenience caused by this delay, though I can assure that there are no impacts on overall timescales as a result." BER due date amended from 14/07/11 to 27/07/11.
14/07/11 AK - Discussed at Workload Meeting on 13/07/11. BER due date of 14/07/11 is on target however this document has not been through XM2 Review. Ian Bevan will confirm with Lorraine Cave that document submission is on target. 
16/03/11 AK - New COR submitted by Alan Raper on 10/03/11. Re-approved at Workload Meeting today.
07/03/11 AK - Email sent to Alan Raper from Stuart Hegarty stating "Further to the attached I have had a very brief discussion with Steve Armstrong regarding the parameters for the banding within this pricing change. Steve has confirmed that the third banding listed within the COR will be capped (I presume by SOQ) as per existing parameters &amp; therefore there will still be the need for a 4th band (as now). To this end I would be grateful if you could re-submit the COR explicitly stating the parameters for each of the 4 bands."
01/03/11 AK - Spoke to Alan Raper who confirmed that this change should be communicated to Distribution Networks only. Email sent to Alan stating "Following our telephone conversation this afternoon, I can confirm that communication for COR2235 - Implementation of DNPC08 will be sent to all Distribution Networks but will not include Transmission."
01/03/11 AK - Approved at Workload Meeting on 23/02/11. Alan Raper has not indicated who the customer is on the Change Order form &amp; Project Analyst is still to be confirmed. Awaiting clarification from Project Team.</v>
          </cell>
          <cell r="AJ92">
            <v>40690</v>
          </cell>
          <cell r="AK92">
            <v>40690</v>
          </cell>
        </row>
        <row r="93">
          <cell r="A93">
            <v>2618</v>
          </cell>
          <cell r="B93" t="str">
            <v>COR2618</v>
          </cell>
          <cell r="C93" t="str">
            <v>UKL Tape Drive Upgrade</v>
          </cell>
          <cell r="E93" t="str">
            <v>PD-CLSD</v>
          </cell>
          <cell r="F93">
            <v>41309</v>
          </cell>
          <cell r="G93">
            <v>0</v>
          </cell>
          <cell r="H93">
            <v>41010</v>
          </cell>
          <cell r="I93">
            <v>41024</v>
          </cell>
          <cell r="J93">
            <v>0</v>
          </cell>
          <cell r="N93" t="str">
            <v>Workload Meeting 18/04/12</v>
          </cell>
          <cell r="O93" t="str">
            <v>Sat Kalsi</v>
          </cell>
          <cell r="P93" t="str">
            <v>CO</v>
          </cell>
          <cell r="Q93" t="str">
            <v>COMPLETE</v>
          </cell>
          <cell r="R93">
            <v>0</v>
          </cell>
          <cell r="AE93">
            <v>0</v>
          </cell>
          <cell r="AF93">
            <v>7</v>
          </cell>
          <cell r="AG93" t="str">
            <v xml:space="preserve">04/02/13 DP - Project closure authorisation received from Tony Long. Project Closed on tracking sheet.
23/01/13 KB - Update provided by Tony Long - PIA presented to 14/1 XEC with no challenges.  ECF issued and project can be closed (closure notice approved by Andy Watson on 10/12/12).  Copy of closure authorisation requested.  
09/01/13 KB - Update provided by Tony Long - Pre/Post upgrade performance report received and figures embedded in the PIA that will be presented to the XEC on 14/1/13.  NOTE – can the red BEIR &amp; BER dates be shown as complete / removed. Moved to PD-PROD
14/11/12 KB - Update provided by Tony Long - All implementations complete in October - PIA going to XEC in January 2013.                                                                                     26/04/12 AK - Following the update rec'd on 25/04/12 I have removed the EQR due date of 25/04/12 &amp; moved the status to BE stage as this is an internal project &amp; therefore no EQR equivilent has been produced. The first document to be formally approved will be the Business Case, which is due to be presented to XEC on 08/05/12. I confirmed this action with Tony Long who stated that it is very unlikely that the Business Case will be ready in time to be presented to XEC on 08/05/12. He will confirm new dates but for now, BE IR date has been populated as 08/05/12, awaiting conformation from Tony.
25/04/12 KB - Update received from Tony Long outside of Workload meeting - Following clarifications to legal questions raise, the work pack (WPX0370) for UKLink Tape Drive upgrade was submitted earlier today (25/4) via S&amp;C to TCS.  Whilst we await the response from TCS we will progress the project governance and have started to prepare the draft Business Case with the view to submit this at the May 8th XEC.  </v>
          </cell>
          <cell r="AH93" t="str">
            <v>CLSD</v>
          </cell>
          <cell r="AI93">
            <v>41309</v>
          </cell>
        </row>
        <row r="94">
          <cell r="A94">
            <v>2877</v>
          </cell>
          <cell r="B94" t="str">
            <v>COR2877</v>
          </cell>
          <cell r="C94" t="str">
            <v>Testing Gemini/Exit for the Introduction of a Long Term Non Firm Capacity Product</v>
          </cell>
          <cell r="D94">
            <v>41502</v>
          </cell>
          <cell r="E94" t="str">
            <v>PD-CLSD</v>
          </cell>
          <cell r="F94">
            <v>41647</v>
          </cell>
          <cell r="G94">
            <v>1</v>
          </cell>
          <cell r="H94">
            <v>41459</v>
          </cell>
          <cell r="I94">
            <v>41472</v>
          </cell>
          <cell r="J94">
            <v>0</v>
          </cell>
          <cell r="K94" t="str">
            <v>NNW</v>
          </cell>
          <cell r="L94" t="str">
            <v>NGT</v>
          </cell>
          <cell r="M94" t="str">
            <v>Sean McGoldrick</v>
          </cell>
          <cell r="N94" t="str">
            <v>Workload Meeting Wed 10/07/13</v>
          </cell>
          <cell r="O94" t="str">
            <v>Andy Earnshaw</v>
          </cell>
          <cell r="P94" t="str">
            <v>CO</v>
          </cell>
          <cell r="Q94" t="str">
            <v>COMPLETE</v>
          </cell>
          <cell r="R94">
            <v>1</v>
          </cell>
          <cell r="V94">
            <v>41472</v>
          </cell>
          <cell r="W94">
            <v>41516</v>
          </cell>
          <cell r="Y94" t="str">
            <v>Workload 14/08/2013</v>
          </cell>
          <cell r="AC94" t="str">
            <v>SENT</v>
          </cell>
          <cell r="AD94">
            <v>41507</v>
          </cell>
          <cell r="AE94">
            <v>0</v>
          </cell>
          <cell r="AF94">
            <v>5</v>
          </cell>
          <cell r="AG94" t="str">
            <v>26/11/13 KB - Verbal updates provided by AE. _x000D_
16/08/13 AT - Revised BER re-issued to reflect minor amendments requested bg NGT._x000D_
_x000D_
16/08/13 AT - Revised BER issued.  _x000D_
17/07/13 KB - No EQR required, refer to note from AE._x000D_
_x000D_
16/08/2013 AT - Revised BER sent</v>
          </cell>
          <cell r="AH94" t="str">
            <v>CLSD</v>
          </cell>
          <cell r="AI94">
            <v>41647</v>
          </cell>
          <cell r="AL94">
            <v>41513</v>
          </cell>
          <cell r="AM94">
            <v>41507</v>
          </cell>
          <cell r="AO94">
            <v>41565</v>
          </cell>
          <cell r="AP94">
            <v>41631</v>
          </cell>
        </row>
        <row r="95">
          <cell r="A95">
            <v>3181</v>
          </cell>
          <cell r="B95" t="str">
            <v>COR3181</v>
          </cell>
          <cell r="C95" t="str">
            <v>Data Flow Services for Smart Metering</v>
          </cell>
          <cell r="E95" t="str">
            <v>CO-CLSD</v>
          </cell>
          <cell r="F95">
            <v>41806</v>
          </cell>
          <cell r="G95">
            <v>1</v>
          </cell>
          <cell r="H95">
            <v>41514</v>
          </cell>
          <cell r="J95">
            <v>1</v>
          </cell>
          <cell r="K95" t="str">
            <v>ADN</v>
          </cell>
          <cell r="M95" t="str">
            <v>Joanna Ferguson</v>
          </cell>
          <cell r="N95" t="str">
            <v>Assigned to Lee Chambers per verbal agreement with Lee on 03/09/13</v>
          </cell>
          <cell r="O95" t="str">
            <v>Helen Gohil</v>
          </cell>
          <cell r="P95" t="str">
            <v>CO</v>
          </cell>
          <cell r="Q95" t="str">
            <v>CLOSED</v>
          </cell>
          <cell r="R95">
            <v>1</v>
          </cell>
          <cell r="S95">
            <v>41806</v>
          </cell>
          <cell r="AE95">
            <v>0</v>
          </cell>
          <cell r="AF95">
            <v>3</v>
          </cell>
          <cell r="AG95" t="str">
            <v>14/12/15CM Planning meeting - Jon  Follows TO SPEAK WITH JOANNA FERGUSSON TO CONFIRM IF THIS CAN BE REMOVED FROM PLAN._x000D_
16/10/15 EC: Update following Portfolio Plan Meeting, 15/10/15 - no change with this COR._x000D_
21/09/15 - MR will check to see if Jon has emailed Networks if not we can do this for them. MR to confirm_x000D_
17/08/15- Jon Follows is going to email Joanna Fergusson for an update on fully confirmation for closure. _x000D_
27/07/15 CM meeting with JR - JR to come back to CM with an update_x000D_
20/07/15: CM update from JF, no updates at the moment._x000D_
16/06/14 KB - Closed per email from Joanna Ferguson.  NB Linked to EVS3181.  _x000D_
17/02/14 KB - Transferred from Lee Chambers to Helen Gohil. _x000D_
Jan 14 KB - Written update provided by Lee - "ROM has been submitted. JF is reviewing and will raise a CO if they want to progress change". _x000D_
09/09/13 KB - Refer to email from Lee Chambers advising that following discussion with Joanna Ferguson this will now be looked at as a ROM.  EQIR due date of 10/09/13 removed - await formal approval from Joanna to cover audit.</v>
          </cell>
        </row>
        <row r="96">
          <cell r="A96">
            <v>2472</v>
          </cell>
          <cell r="B96" t="str">
            <v>COR2472</v>
          </cell>
          <cell r="C96" t="str">
            <v xml:space="preserve">Suspected Illegal Gas Connections </v>
          </cell>
          <cell r="D96">
            <v>40898</v>
          </cell>
          <cell r="E96" t="str">
            <v>PD-CLSD</v>
          </cell>
          <cell r="F96">
            <v>40977</v>
          </cell>
          <cell r="G96">
            <v>0</v>
          </cell>
          <cell r="H96">
            <v>40861</v>
          </cell>
          <cell r="I96">
            <v>40875</v>
          </cell>
          <cell r="J96">
            <v>0</v>
          </cell>
          <cell r="K96" t="str">
            <v>NNW</v>
          </cell>
          <cell r="L96" t="str">
            <v>NGD</v>
          </cell>
          <cell r="M96" t="str">
            <v>Alan Raper</v>
          </cell>
          <cell r="N96" t="str">
            <v>Workload Meeting 16/11/11</v>
          </cell>
          <cell r="O96" t="str">
            <v>Dave Turpin</v>
          </cell>
          <cell r="P96" t="str">
            <v>CO</v>
          </cell>
          <cell r="Q96" t="str">
            <v>COMPLETE</v>
          </cell>
          <cell r="R96">
            <v>1</v>
          </cell>
          <cell r="U96">
            <v>41252</v>
          </cell>
          <cell r="V96">
            <v>41266</v>
          </cell>
          <cell r="W96">
            <v>41266</v>
          </cell>
          <cell r="Y96" t="str">
            <v>Pre Sanction Meeting 13/12/11</v>
          </cell>
          <cell r="Z96">
            <v>0</v>
          </cell>
          <cell r="AC96" t="str">
            <v>SENT</v>
          </cell>
          <cell r="AD96">
            <v>40899</v>
          </cell>
          <cell r="AE96">
            <v>0</v>
          </cell>
          <cell r="AF96">
            <v>5</v>
          </cell>
          <cell r="AG96" t="str">
            <v xml:space="preserve">19/03/12 AK - Email rec'd from Stephen Chivers stating "I am pleased to report that this Change Order has been completed satisfactorily and the Project Manager has approved its closedown. The WBS code XAO/05027 may now be closed as there will be no further time booked against the project and COR2472 should be closed in Clarity. Since this Change Order was undertaken at zero cost to the Distribution Network Operator there is no Expenditure Completion Form to submit." This change was formally closed on 09/03/12, therefore email forwarded to Laura Jones &amp; Robert Smith to take appropriate action.
12/03/12 AK - Following the release of the Manager Aligned Report, email rec'd from Stephen Chivers stating "The original CCN expired so an updated version was sent to the NOR on 8 March.  Alan Raper returned it, approved, on 9 March."
09/12/12 KB - E mail received from Alan Raper (via Stephen Chivers) confirming that he is happy to progress straight to the BER for this change and will therefore not expect to receive an EQR.  EQR due date of 16/12/12 removed and the BEO date shown as the date e-mail received from Alan (09/12).  BER due week ending 23/12/12.                                                                                                                        
23/11/11 KB - Discussed at Workload meeting.- change assigned to Dave Turpin with Stephen Chivers as BA.                                                                                                                                                                             16/11/11 AK - Approved at Workload meeting but unallocated due to existing workload and limited resources. </v>
          </cell>
          <cell r="AH96" t="str">
            <v>CLSD</v>
          </cell>
          <cell r="AI96">
            <v>40977</v>
          </cell>
          <cell r="AL96">
            <v>40917</v>
          </cell>
          <cell r="AM96">
            <v>40899</v>
          </cell>
          <cell r="AN96">
            <v>40899</v>
          </cell>
          <cell r="AO96">
            <v>40914</v>
          </cell>
          <cell r="AP96">
            <v>40921</v>
          </cell>
        </row>
        <row r="97">
          <cell r="A97">
            <v>2478</v>
          </cell>
          <cell r="B97" t="str">
            <v>COR2478</v>
          </cell>
          <cell r="C97" t="str">
            <v>MOD0399 - Transparency of Theft Detection Performance</v>
          </cell>
          <cell r="D97">
            <v>41604</v>
          </cell>
          <cell r="E97" t="str">
            <v>PD-CLSD</v>
          </cell>
          <cell r="F97">
            <v>41814</v>
          </cell>
          <cell r="G97">
            <v>0</v>
          </cell>
          <cell r="H97">
            <v>41109</v>
          </cell>
          <cell r="J97">
            <v>0</v>
          </cell>
          <cell r="K97" t="str">
            <v>ALL</v>
          </cell>
          <cell r="M97" t="str">
            <v>Joanna Ferguson</v>
          </cell>
          <cell r="N97" t="str">
            <v>Workload Meeting 25/07/12</v>
          </cell>
          <cell r="O97" t="str">
            <v>Helen Gohil</v>
          </cell>
          <cell r="P97" t="str">
            <v>CO</v>
          </cell>
          <cell r="Q97" t="str">
            <v>COMPLETE</v>
          </cell>
          <cell r="R97">
            <v>1</v>
          </cell>
          <cell r="V97">
            <v>41193</v>
          </cell>
          <cell r="W97">
            <v>41193</v>
          </cell>
          <cell r="Y97" t="str">
            <v>Pre Sanction Meeting 04/09/12. Revised BER received issued 18/10 for email approval.</v>
          </cell>
          <cell r="Z97">
            <v>0</v>
          </cell>
          <cell r="AC97" t="str">
            <v>PROD</v>
          </cell>
          <cell r="AD97">
            <v>41604</v>
          </cell>
          <cell r="AE97">
            <v>0</v>
          </cell>
          <cell r="AF97">
            <v>3</v>
          </cell>
          <cell r="AG97" t="str">
            <v>17/02/14 KB - Transferred from Lee Chambers to Helen Gohil. _x000D_
12/02/14 KB - Update on CCN requested from Jon Follows. _x000D_
04/12/13 KB - Refer to note from Jo Ferguson  confirming that a SN is not required for this CO as the reports are now in place and the cost is zero.    The SNIR target date of 09/12/13 removed.  Moved to PD-IMPD, await confirmation of actual implementation date from Mark Roberts. _x000D_
26/11/13 KB - CA received for revised BER.  Note sent to Jo Ferguson asking to progress straight to closedown (without SN) as the reports are now in place at zero cost.  _x000D_
12/11/13 KB - Revised BER sent.  _x000D_
_x000D_
17/10/13 KB - This CO is no londer on hold.  An updated BER has been produced which will be issued for email approval (done 18/10)._x000D_
_x000D_
08/07/13 KB - Per CMSG meeting minutes, LC to produce a CCN on behalf of LCh._x000D_
_x000D_
11/10/12 KB - Note received from Mark Roberts on submission of BER - " It was agreed in the pre sanction meeting on 04/09/12 that the BER was approved subject to investigating and including the impacts and costs of the change once Conquest is replaced by Q. As a result of the investigation additional cost has been added to the BER to include the development of the report in Conquest front end as well as the report in IP once phase 2 of Q supersedes conquest. This approach was ratified by Jane Rocky, Alison Jennings and Gareth Hepworth"_x000D_
10/09/12 KB - Transferred from DT to LC due to change in roles._x000D_
_x000D_
07/8/12 - Project is on hold as per agreement at teleconferrence between Jon Follows and Joanna Ferguson. Clarification needed on whether the report needs to remain as is or whether changes are required
07/08/12 PM - Agreement between Dave Turpin and Alan Raper to proceed straight to BEIR stage. EQIR and EQR not submitted</v>
          </cell>
          <cell r="AH97" t="str">
            <v>CLSD</v>
          </cell>
          <cell r="AI97">
            <v>41814</v>
          </cell>
          <cell r="AP97">
            <v>41761</v>
          </cell>
        </row>
        <row r="98">
          <cell r="A98">
            <v>2479</v>
          </cell>
          <cell r="B98" t="str">
            <v>COR2479</v>
          </cell>
          <cell r="C98" t="str">
            <v>21 day switching (UNC PROPOSAL 0403)</v>
          </cell>
          <cell r="D98">
            <v>41354</v>
          </cell>
          <cell r="E98" t="str">
            <v>PD-CLSD</v>
          </cell>
          <cell r="F98">
            <v>41893</v>
          </cell>
          <cell r="G98">
            <v>0</v>
          </cell>
          <cell r="H98">
            <v>41183</v>
          </cell>
          <cell r="I98">
            <v>41197</v>
          </cell>
          <cell r="J98">
            <v>0</v>
          </cell>
          <cell r="K98" t="str">
            <v>ADN</v>
          </cell>
          <cell r="M98" t="str">
            <v>Steven Edwards</v>
          </cell>
          <cell r="N98" t="str">
            <v>Workload Meeting 03/10/12</v>
          </cell>
          <cell r="O98" t="str">
            <v>Lorraine Cave</v>
          </cell>
          <cell r="P98" t="str">
            <v>CO</v>
          </cell>
          <cell r="Q98" t="str">
            <v>COMPLETE</v>
          </cell>
          <cell r="R98">
            <v>1</v>
          </cell>
          <cell r="S98">
            <v>41893</v>
          </cell>
          <cell r="U98">
            <v>41306</v>
          </cell>
          <cell r="V98">
            <v>41320</v>
          </cell>
          <cell r="W98">
            <v>41331</v>
          </cell>
          <cell r="Y98" t="str">
            <v>Pre Sanction Meeting 05/02/13</v>
          </cell>
          <cell r="Z98">
            <v>280525</v>
          </cell>
          <cell r="AC98" t="str">
            <v>SENT</v>
          </cell>
          <cell r="AD98">
            <v>41372</v>
          </cell>
          <cell r="AE98">
            <v>1</v>
          </cell>
          <cell r="AF98">
            <v>3</v>
          </cell>
          <cell r="AG98" t="str">
            <v>11/09/14 - CMSG meeting held on 11/09/14 authorised closure of COR2479 (CCN was issued on 04/07/14).  The meeting minutes document this approval.  _x000D_
_x000D_
09/06/14 KB - Business Case going to XEC on 10/06 for re-approval (as below P20). Once approved, a CCN will be produced.  Business Case approved at Pre Sanction on 04/06/14.</v>
          </cell>
          <cell r="AH98" t="str">
            <v>CLSD</v>
          </cell>
          <cell r="AI98">
            <v>41893</v>
          </cell>
          <cell r="AJ98">
            <v>41208</v>
          </cell>
          <cell r="AL98">
            <v>41372</v>
          </cell>
          <cell r="AO98">
            <v>41580</v>
          </cell>
        </row>
        <row r="99">
          <cell r="A99">
            <v>2489</v>
          </cell>
          <cell r="B99" t="str">
            <v>COR2489</v>
          </cell>
          <cell r="C99" t="str">
            <v>Workaround Arrangements for DN Link Outage Contingency</v>
          </cell>
          <cell r="E99" t="str">
            <v>PD-CLSD</v>
          </cell>
          <cell r="F99">
            <v>40931</v>
          </cell>
          <cell r="G99">
            <v>0</v>
          </cell>
          <cell r="H99">
            <v>40875</v>
          </cell>
          <cell r="J99">
            <v>0</v>
          </cell>
          <cell r="K99" t="str">
            <v>NNW</v>
          </cell>
          <cell r="L99" t="str">
            <v>NGN</v>
          </cell>
          <cell r="M99" t="str">
            <v>Joanna Ferguson</v>
          </cell>
          <cell r="N99" t="str">
            <v>Workload Meeting 30/11/11</v>
          </cell>
          <cell r="O99" t="str">
            <v>Dave Turpin</v>
          </cell>
          <cell r="P99" t="str">
            <v>CO</v>
          </cell>
          <cell r="Q99" t="str">
            <v>COMPLETE</v>
          </cell>
          <cell r="R99">
            <v>1</v>
          </cell>
          <cell r="AE99">
            <v>0</v>
          </cell>
          <cell r="AF99">
            <v>5</v>
          </cell>
          <cell r="AG99" t="str">
            <v>23/01/12 AK - Email sent to Joanna Fergusson from Dave Turpin stating "Are you OK for me to close down this change order (at zero cost) as the workaround work has been provided and handled by internal resource and the work is now completed." Response  rec'd from Joanna stating "Happy to shut down the workaround change order."
16/01/12 AK - Update rec'd from Dave Turpin stating that this change is likely to be closed down, therefore no amendment to the EQ IR date is required.
05/01/12 AK - Discussed at Workload Meeting on 04/01/12. The Project Team are currently in negotiation with the NOR but no EQR will be produced for this change; it will go straight to BER stage. A BE initial response due date of 18/01/12 will be populated to maintain visibility. The Project Team will write to the NOR in order to ensure audit requirements are satisfied.</v>
          </cell>
          <cell r="AH99" t="str">
            <v>CLSD</v>
          </cell>
          <cell r="AI99">
            <v>40931</v>
          </cell>
        </row>
        <row r="100">
          <cell r="A100">
            <v>2975</v>
          </cell>
          <cell r="B100" t="str">
            <v>COR2975</v>
          </cell>
          <cell r="C100" t="str">
            <v>Impact Assessment on Xoserve Systems &amp; Process Resulting from Change of Gas Day</v>
          </cell>
          <cell r="E100" t="str">
            <v>PD-CLSD</v>
          </cell>
          <cell r="F100">
            <v>41684</v>
          </cell>
          <cell r="G100">
            <v>0</v>
          </cell>
          <cell r="H100">
            <v>41354</v>
          </cell>
          <cell r="I100">
            <v>41372</v>
          </cell>
          <cell r="J100">
            <v>0</v>
          </cell>
          <cell r="K100" t="str">
            <v>ALL</v>
          </cell>
          <cell r="M100" t="str">
            <v>Alan Raper</v>
          </cell>
          <cell r="N100" t="str">
            <v>Workload Meeting 13/03/13 (please refer to comments)</v>
          </cell>
          <cell r="O100" t="str">
            <v>Andy Earnshaw</v>
          </cell>
          <cell r="P100" t="str">
            <v>CO</v>
          </cell>
          <cell r="Q100" t="str">
            <v>COMPLETE</v>
          </cell>
          <cell r="R100">
            <v>1</v>
          </cell>
          <cell r="U100">
            <v>41451</v>
          </cell>
          <cell r="V100">
            <v>41464</v>
          </cell>
          <cell r="AE100">
            <v>0</v>
          </cell>
          <cell r="AF100">
            <v>4</v>
          </cell>
          <cell r="AG100" t="str">
            <v>23/01/2014 AT - Issued a revised CCN to All Networks._x000D_
_x000D_
06/11/13 KB - Following communication &amp; agreement between Jessica/Dave T and Alan, the BER due date of 25/10 was removed. A HLE was issued in place of a BER on 06/11.  _x000D_
28/10/2013 AT - BER due date of 25/10/2013 was cancelled._x000D_
26/06/13 KB - Formal BEO received._x000D_
_x000D_
25/06/13 KB - Response from AE stating that Xoserve will start what we can in terms of planning and organising however we can’t engross our contract with Wipro until we receive a BEO as it would leave Xoserve commercially exposed.  Alan advised of this via e-mail - database not updated to show receipt of a BEO until the formal document is received._x000D_
_x000D_
25/06/13 KB - Note from Alan Raper asking Xoserve to proceed straight to BER in liue of a BEO which will delivered by end of the week (w/e 28/06/13).  Decision requested from Andy._x000D_
_x000D_
04/06/13 KB - Revised EQR sent._x000D_
_x000D_
21/03/13 KB - This new CO was expected and has already been allocated to Lee Foster as it will be worked on in conjunction with COR2959.  Sent to all internal recipients for visibility.  This will not go to a Workload meeting for formal approval as the next meeting due on 27/03 has been postponed due to staff training.  The CO had already been allocated to a PM in lieu of a meeting (please refer to Workload meeting minutes dated 20/03/13).</v>
          </cell>
          <cell r="AH100" t="str">
            <v>CLSD</v>
          </cell>
          <cell r="AI100">
            <v>41684</v>
          </cell>
          <cell r="AJ100">
            <v>41431</v>
          </cell>
        </row>
        <row r="101">
          <cell r="A101">
            <v>2659</v>
          </cell>
          <cell r="B101" t="str">
            <v>COR2659</v>
          </cell>
          <cell r="C101" t="str">
            <v>SGN Additional DDS Data Refresh 2012</v>
          </cell>
          <cell r="E101" t="str">
            <v>EQ-CLSD</v>
          </cell>
          <cell r="F101">
            <v>41086</v>
          </cell>
          <cell r="G101">
            <v>0</v>
          </cell>
          <cell r="H101">
            <v>41059</v>
          </cell>
          <cell r="I101">
            <v>41075</v>
          </cell>
          <cell r="J101">
            <v>0</v>
          </cell>
          <cell r="K101" t="str">
            <v>NNW</v>
          </cell>
          <cell r="L101" t="str">
            <v>SGN</v>
          </cell>
          <cell r="M101" t="str">
            <v>Joel Martin</v>
          </cell>
          <cell r="N101" t="str">
            <v>Discussed at Workload Meeting on 06/06/12 - formally approved but not assigned to a PM</v>
          </cell>
          <cell r="O101" t="str">
            <v>Lorraine Cave</v>
          </cell>
          <cell r="P101" t="str">
            <v>CO</v>
          </cell>
          <cell r="Q101" t="str">
            <v>CLOSED</v>
          </cell>
          <cell r="R101">
            <v>1</v>
          </cell>
          <cell r="AE101">
            <v>0</v>
          </cell>
          <cell r="AF101">
            <v>5</v>
          </cell>
          <cell r="AG101" t="str">
            <v>26/06/12 KB - Note received from Joel authorising closure of this CO based on the information provided by Matt Smith on 21/06/12. Set to EQ-CLSD._x000D_
_x000D_
15/06/12 KB - EQIR sent to ensure target met. Spoke to Matt Smith who confirmed that report should be available week ending 22/06/12.  Advised DT who will liaise with Joel Martin._x000D_
_x000D_
13/06/12 KB - E mail received from Andy Miller confirming that this will be carried out internally (Matt Smith)._x000D_
_x000D_
06/06/12 KB - Approved at Workload meeting.  Following discussion it was indicated that this change could potentially be carried out as a small change rather than following the full change order process.   Liiase with Andy Miller.</v>
          </cell>
          <cell r="AJ101">
            <v>41089</v>
          </cell>
        </row>
        <row r="102">
          <cell r="A102">
            <v>2666</v>
          </cell>
          <cell r="B102" t="str">
            <v>COR2666</v>
          </cell>
          <cell r="C102" t="str">
            <v xml:space="preserve">Detailed CSEP Data Report </v>
          </cell>
          <cell r="D102">
            <v>41159</v>
          </cell>
          <cell r="E102" t="str">
            <v>PD-CLSD</v>
          </cell>
          <cell r="F102">
            <v>41696</v>
          </cell>
          <cell r="G102">
            <v>0</v>
          </cell>
          <cell r="H102">
            <v>41066</v>
          </cell>
          <cell r="I102">
            <v>41080</v>
          </cell>
          <cell r="J102">
            <v>0</v>
          </cell>
          <cell r="K102" t="str">
            <v>NNW</v>
          </cell>
          <cell r="L102" t="str">
            <v>NGD</v>
          </cell>
          <cell r="M102" t="str">
            <v>Alan Raper</v>
          </cell>
          <cell r="N102" t="str">
            <v>Workload Meeting 13/06/12</v>
          </cell>
          <cell r="O102" t="str">
            <v>Lorraine Cave</v>
          </cell>
          <cell r="P102" t="str">
            <v>CO</v>
          </cell>
          <cell r="Q102" t="str">
            <v>CLOSED</v>
          </cell>
          <cell r="R102">
            <v>1</v>
          </cell>
          <cell r="U102">
            <v>41103</v>
          </cell>
          <cell r="V102">
            <v>41117</v>
          </cell>
          <cell r="W102">
            <v>41138</v>
          </cell>
          <cell r="Y102" t="str">
            <v>Ian Wilson / Steve Concannon</v>
          </cell>
          <cell r="AC102" t="str">
            <v>SENT</v>
          </cell>
          <cell r="AD102">
            <v>41166</v>
          </cell>
          <cell r="AE102">
            <v>0</v>
          </cell>
          <cell r="AF102">
            <v>5</v>
          </cell>
          <cell r="AG102" t="str">
            <v>26/02/14 KB - CO closed as instructed by Alan Raper.  _x000D_
20/11/13 - LC looking into. _x000D_
28/02/13 KB - Update received from Jon Follows - "This was a strange one as it was a report that was built, but Alan Raper needed to provide confirmation that the iGTs were happy that we provided this information". _x000D_
He never confirmed this so we have the report ready, but it was not implemented. As a result there was no CCN".  Advised LC who intends to liaise with Alan.  _x000D_
10/09/12 KB - Transferred from DT to LC due to change in roles.                                                                             20/06/12 KB - Assigned to DT / Jon Follows per verbal request from DT.                                                                                13/06/12 KB - Approved at Workload meeting - assigned to LC to ensure that an EQIR is delivered but this may be re-assigned at some point.</v>
          </cell>
          <cell r="AH102" t="str">
            <v>CLSD</v>
          </cell>
          <cell r="AI102">
            <v>41696</v>
          </cell>
          <cell r="AJ102">
            <v>41096</v>
          </cell>
          <cell r="AL102">
            <v>41173</v>
          </cell>
          <cell r="AM102">
            <v>41166</v>
          </cell>
        </row>
        <row r="103">
          <cell r="A103">
            <v>2673</v>
          </cell>
          <cell r="B103" t="str">
            <v>COR2673</v>
          </cell>
          <cell r="C103" t="str">
            <v>Correcting Data Enquiry System (DES) Print Functionality</v>
          </cell>
          <cell r="D103">
            <v>41157</v>
          </cell>
          <cell r="E103" t="str">
            <v>PD-CLSD</v>
          </cell>
          <cell r="F103">
            <v>41332</v>
          </cell>
          <cell r="G103">
            <v>0</v>
          </cell>
          <cell r="H103">
            <v>41079</v>
          </cell>
          <cell r="I103">
            <v>41093</v>
          </cell>
          <cell r="J103">
            <v>0</v>
          </cell>
          <cell r="K103" t="str">
            <v>ADN</v>
          </cell>
          <cell r="M103" t="str">
            <v>Joel Martin</v>
          </cell>
          <cell r="N103" t="str">
            <v>Workload Meeting 20/06/12</v>
          </cell>
          <cell r="O103" t="str">
            <v>Lorraine Cave</v>
          </cell>
          <cell r="P103" t="str">
            <v>CO</v>
          </cell>
          <cell r="Q103" t="str">
            <v>COMPLETE</v>
          </cell>
          <cell r="R103">
            <v>1</v>
          </cell>
          <cell r="S103">
            <v>41332</v>
          </cell>
          <cell r="U103">
            <v>41116</v>
          </cell>
          <cell r="V103">
            <v>41129</v>
          </cell>
          <cell r="W103">
            <v>41158</v>
          </cell>
          <cell r="Y103" t="str">
            <v>Pre Sanction Meeting 28/08/12</v>
          </cell>
          <cell r="AC103" t="str">
            <v>SENT</v>
          </cell>
          <cell r="AD103">
            <v>41177</v>
          </cell>
          <cell r="AE103">
            <v>0</v>
          </cell>
          <cell r="AF103">
            <v>3</v>
          </cell>
          <cell r="AG103" t="str">
            <v>27/7/12 PM - BEO Received from Joel and forwarded to Xoserve contacts_x000D_
_x000D_
02/07/12 KB - Spoke to LC and agreed an EQR due date of 23/07/12._x000D_
_x000D_
28/06/12 KB - Spoke to LC who confirmed that this change can be picked up by her team - assigned to LC._x000D_
_x000D_
27/06/12 KB - Discussed at Workload meeting - TCS have now indicated that this change will involve less than 15 days effort.  KB to liaise with LC to establish current position._x000D_
_x000D_
20/06/12 KB - Approved at Workload meeting.  Tony Long has instigated the request of a ball park figure from TCS - initial indication suggest that this may take less than 30 days.  The CO is not formally assigned to a PM as yet, and will therefore be logged against IW to ensure that delivery targets are met.</v>
          </cell>
          <cell r="AH103" t="str">
            <v>CLSD</v>
          </cell>
          <cell r="AI103">
            <v>41332</v>
          </cell>
          <cell r="AJ103">
            <v>41113</v>
          </cell>
          <cell r="AK103">
            <v>41113</v>
          </cell>
          <cell r="AL103">
            <v>41171</v>
          </cell>
          <cell r="AM103">
            <v>41177</v>
          </cell>
        </row>
        <row r="104">
          <cell r="A104">
            <v>2677</v>
          </cell>
          <cell r="B104" t="str">
            <v>COR2677</v>
          </cell>
          <cell r="C104" t="str">
            <v>NTS Exit Capacity DN Invoice - .csv File Translation into Paper Invoice Process</v>
          </cell>
          <cell r="D104">
            <v>41155</v>
          </cell>
          <cell r="E104" t="str">
            <v>PD-CLSD</v>
          </cell>
          <cell r="F104">
            <v>41337</v>
          </cell>
          <cell r="G104">
            <v>0</v>
          </cell>
          <cell r="H104">
            <v>41081</v>
          </cell>
          <cell r="I104">
            <v>41095</v>
          </cell>
          <cell r="J104">
            <v>0</v>
          </cell>
          <cell r="K104" t="str">
            <v>ADN</v>
          </cell>
          <cell r="M104" t="str">
            <v>Joel Martin</v>
          </cell>
          <cell r="N104" t="str">
            <v>Workload Meeting 27/06/12</v>
          </cell>
          <cell r="O104" t="str">
            <v>Andy Earnshaw</v>
          </cell>
          <cell r="P104" t="str">
            <v>CO</v>
          </cell>
          <cell r="Q104" t="str">
            <v>COMPLETE</v>
          </cell>
          <cell r="R104">
            <v>1</v>
          </cell>
          <cell r="S104">
            <v>41337</v>
          </cell>
          <cell r="U104">
            <v>41124</v>
          </cell>
          <cell r="V104">
            <v>41138</v>
          </cell>
          <cell r="W104">
            <v>41152</v>
          </cell>
          <cell r="Y104" t="str">
            <v>Pre-Sanc 28/08/12</v>
          </cell>
          <cell r="AC104" t="str">
            <v>SENT</v>
          </cell>
          <cell r="AD104">
            <v>41166</v>
          </cell>
          <cell r="AE104">
            <v>0</v>
          </cell>
          <cell r="AF104">
            <v>3</v>
          </cell>
          <cell r="AG104" t="str">
            <v>15/11/12 KB - Tracking sheet amended as per update provided by Alison Kane.  CCN date to be advised._x000D_
_x000D_
14/11/12 KB - PM changed from Andy Simpson to Andy Earnshaw as advised by AS_x000D_
_x000D_
12/07/12 KB - Refer to Email from Matt Rider which provides confirmation of an agreement between Matt and Joel Martin to move the EQR due date back to 03/08/12.  Date changed on tracking sheet from 13/07/12 to 03/08/12._x000D_
_x000D_
02/07/12 KB - Matt Rider verbally confirmed that CO should be assigned to Andy Simpson with himself as BA._x000D_
_x000D_
27/06/12 KB - Approved at Workload - PM to be confirmed so CO assigned to DT as an interim measure to ensure visibility.</v>
          </cell>
          <cell r="AH104" t="str">
            <v>CLSD</v>
          </cell>
          <cell r="AI104">
            <v>41337</v>
          </cell>
          <cell r="AJ104">
            <v>41124</v>
          </cell>
          <cell r="AK104">
            <v>41124</v>
          </cell>
          <cell r="AL104">
            <v>41166</v>
          </cell>
          <cell r="AM104">
            <v>41166</v>
          </cell>
          <cell r="AO104">
            <v>41193</v>
          </cell>
          <cell r="AP104">
            <v>41306</v>
          </cell>
        </row>
        <row r="105">
          <cell r="A105">
            <v>1855</v>
          </cell>
          <cell r="B105" t="str">
            <v>COR1855</v>
          </cell>
          <cell r="C105" t="str">
            <v>CSEPs Reconciliation Sort Function on Charge Calculation Sheet</v>
          </cell>
          <cell r="E105" t="str">
            <v>EQ-CLSD</v>
          </cell>
          <cell r="F105">
            <v>41337</v>
          </cell>
          <cell r="G105">
            <v>0</v>
          </cell>
          <cell r="H105">
            <v>40322</v>
          </cell>
          <cell r="J105">
            <v>0</v>
          </cell>
          <cell r="N105" t="str">
            <v>Workload Meeting 02/06/10</v>
          </cell>
          <cell r="O105" t="str">
            <v>Lorraine Cave</v>
          </cell>
          <cell r="P105" t="str">
            <v>BI</v>
          </cell>
          <cell r="Q105" t="str">
            <v>CLOSED</v>
          </cell>
          <cell r="R105">
            <v>0</v>
          </cell>
          <cell r="AE105">
            <v>0</v>
          </cell>
          <cell r="AF105">
            <v>6</v>
          </cell>
          <cell r="AG105" t="str">
            <v>04/03/13 KB - This piece of work is being carried out as a Minor Enhancement (xrn2759/XO2412).  Set to EQ-CLSD.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106">
          <cell r="A106">
            <v>3265</v>
          </cell>
          <cell r="B106" t="str">
            <v>COR3265</v>
          </cell>
          <cell r="C106" t="str">
            <v>Clarity Enhancements to R13</v>
          </cell>
          <cell r="E106" t="str">
            <v>CO-CLSD</v>
          </cell>
          <cell r="F106">
            <v>41600</v>
          </cell>
          <cell r="G106">
            <v>0</v>
          </cell>
          <cell r="H106">
            <v>41600</v>
          </cell>
          <cell r="J106">
            <v>0</v>
          </cell>
          <cell r="O106" t="str">
            <v>Chantal Burgess</v>
          </cell>
          <cell r="P106" t="str">
            <v>BI</v>
          </cell>
          <cell r="Q106" t="str">
            <v>CLOSED</v>
          </cell>
          <cell r="R106">
            <v>0</v>
          </cell>
          <cell r="AE106">
            <v>0</v>
          </cell>
          <cell r="AG106" t="str">
            <v>13/04/2015 AT - Set CO-CLSD</v>
          </cell>
        </row>
        <row r="107">
          <cell r="A107">
            <v>3187</v>
          </cell>
          <cell r="B107" t="str">
            <v>COR3187</v>
          </cell>
          <cell r="C107" t="str">
            <v>COR3187 - Delivery of Phase 2 EU Codes</v>
          </cell>
          <cell r="D107">
            <v>42031</v>
          </cell>
          <cell r="E107" t="str">
            <v>PD-CLSD</v>
          </cell>
          <cell r="F107">
            <v>42583</v>
          </cell>
          <cell r="G107">
            <v>0</v>
          </cell>
          <cell r="H107">
            <v>41522</v>
          </cell>
          <cell r="I107">
            <v>41535</v>
          </cell>
          <cell r="J107">
            <v>0</v>
          </cell>
          <cell r="K107" t="str">
            <v>NNW</v>
          </cell>
          <cell r="L107" t="str">
            <v>TNO</v>
          </cell>
          <cell r="M107" t="str">
            <v>Sean McGoldrick</v>
          </cell>
          <cell r="O107" t="str">
            <v>Jessica Harris</v>
          </cell>
          <cell r="P107" t="str">
            <v>CO</v>
          </cell>
          <cell r="Q107" t="str">
            <v>COMPLETE</v>
          </cell>
          <cell r="R107">
            <v>1</v>
          </cell>
          <cell r="S107">
            <v>42620</v>
          </cell>
          <cell r="T107">
            <v>1068765</v>
          </cell>
          <cell r="U107">
            <v>41605</v>
          </cell>
          <cell r="V107">
            <v>41618</v>
          </cell>
          <cell r="W107">
            <v>41817</v>
          </cell>
          <cell r="Y107" t="str">
            <v>Pre-Sanction 17/06/2014</v>
          </cell>
          <cell r="Z107">
            <v>5649968</v>
          </cell>
          <cell r="AC107" t="str">
            <v>SENT</v>
          </cell>
          <cell r="AD107">
            <v>42062</v>
          </cell>
          <cell r="AE107">
            <v>0</v>
          </cell>
          <cell r="AF107">
            <v>5</v>
          </cell>
          <cell r="AG107" t="str">
            <v>01.08.16: Cm received the CCN back from the networks today approved version 4. CM and Cf to validate all documents before I can complete this project_x000D_
25/07/16: CM A further CCN has had to be issued to the networks as costings were missedout. Version 4 pf CCN has been sent to day to networks._x000D_
12/07/16: CM approval to close this project down has now come from Beverley Viney. JH jas also approved to close this down._x000D_
CM to check all documents before closing_x000D_
07/06/16: CM Email response to the CCN Due from Bev Viney -  to the size of the project we are still going through the internal sign off for this CCN, we have a meeting scheduled for next Monday (13th), and I will give you a further update following this meeting. I have moved the CCN due date to 17/06_x000D_
06/06/16 DC Sent another email at the request of JH asking for approval._x000D_
05/05/16: Cm The Revised CCN has been delivered to networks again._x000D_
25/04/16 DC CCN recevied back from Networks with "Clarification Required". I have emailed HR and copied in CM. to wait for the new CCn to be delivered back to the networks after the changes have been made._x000D_
_x000D_
11/04/2016 DC CCN sent out to Networks today._x000D_
23/02/16: Cm End of week for the Lessons learnt should be done and AC are in shared area _x000D_
25/01/16: CM 92% complete and the CCN moved out to end of April 16_x000D_
14/12/15: Cm Planning meetig -  ON TRACK (PIS 18/12, CLOSEDOWN 29/02/16)_x000D_
_x000D_
16/10/15 EC: Update following Portfolio Plan Meeting, 15/10/15 - PIS finish date will potentially need to extend from 27/11/15._x000D_
_x000D_
21/09/15 DC New WBS codes sent to finance for stage 4 as per SC._x000D_
20/07/15 CM Update from  HR currently in testing and 80% complete on UAT. The scope has changed a bit._x000D_
02/07/15 DC - Spoke with Vikas and JH, this is ongoing untill Jan 2016._x000D_
11/03/15 KB - Approval of SN received from NGT.  _x000D_
_x000D_
09/02/15 KB - Scope of work target date (27/02) advised verbally by Hannah Reddy.  _x000D_
_x000D_
27/01/15 KB - CA received for revised BER.  _x000D_
_x000D_
17/11/14 KB - Revised BER issued.  This was approved at Pre Sanction on 11/11/14.  _x000D_
_x000D_
07/11/14 KB - Revised BER received for review at Pre Sanction meeting on 11/11/14.  _x000D_
17/04/14 KB - BEO received for revised EQR.  _x000D_
15/04/14 KB - Revised EQR sent. _x000D_
17/01/14 KB - Update provided by AE - Analysis work started on 6/1/14 for 24 weeks_x000D_
05/09/13 KB - Note from Sean with regard to funding states - I have marked this as Pot 5 (NTS only) funded, however, it is possible that this may change following the debate still to be had on the AT-Link element of the change.</v>
          </cell>
          <cell r="AH107" t="str">
            <v>RCVD</v>
          </cell>
          <cell r="AI107">
            <v>42583</v>
          </cell>
          <cell r="AJ107">
            <v>41558</v>
          </cell>
          <cell r="AL107">
            <v>42044</v>
          </cell>
          <cell r="AM107">
            <v>42062</v>
          </cell>
          <cell r="AO107">
            <v>42253</v>
          </cell>
          <cell r="AP107">
            <v>42490</v>
          </cell>
        </row>
        <row r="108">
          <cell r="A108">
            <v>3336</v>
          </cell>
          <cell r="B108" t="str">
            <v>COR3336</v>
          </cell>
          <cell r="C108" t="str">
            <v>UNC MOD 425 – Re-establishment of supply meter point – shipperless sites_x000D_
(ON HOLD PENDING NEW CO)</v>
          </cell>
          <cell r="E108" t="str">
            <v>BE-CLSD</v>
          </cell>
          <cell r="F108">
            <v>41893</v>
          </cell>
          <cell r="G108">
            <v>0</v>
          </cell>
          <cell r="H108">
            <v>41690</v>
          </cell>
          <cell r="I108">
            <v>41703</v>
          </cell>
          <cell r="J108">
            <v>1</v>
          </cell>
          <cell r="K108" t="str">
            <v>ADN</v>
          </cell>
          <cell r="M108" t="str">
            <v>Joel Martin</v>
          </cell>
          <cell r="N108" t="str">
            <v>See comments_x000D_
(virtual meeting minutes 26/02/14)</v>
          </cell>
          <cell r="O108" t="str">
            <v>Helen Gohil</v>
          </cell>
          <cell r="P108" t="str">
            <v>CO</v>
          </cell>
          <cell r="Q108" t="str">
            <v>CLOSED</v>
          </cell>
          <cell r="R108">
            <v>1</v>
          </cell>
          <cell r="S108">
            <v>41893</v>
          </cell>
          <cell r="U108">
            <v>41726</v>
          </cell>
          <cell r="AE108">
            <v>0</v>
          </cell>
          <cell r="AF108">
            <v>3</v>
          </cell>
          <cell r="AG108" t="str">
            <v>11/09/14 Closure approved at CMSG meeting on 11/09/14 (see meeting minutes) as incorporated within COR3457 for a combined CMS release. _x000D_
_x000D_
12/06/14 KB Closure of this CO was approved at CMSG meeting (a new CO will be submitted incorporating 4 CO'S).  BER due date of 25/06 removed.  _x000D_
30/04/14 KB - A joint BER for COR3336 &amp; COR3287 will be delivered on 25/06/14.  _x000D_
10/04/14 KB - BEIR due date of 10/04 removed per CMSG discussion. New dates to be provided.  _x000D_
28/03/14 KB - David Buckland confirmed from a conversation with Joel that the BEO is in response to the revised EQR. _x000D_
28/03/14 KB - Amended EQR issued. _x000D_
24/02/14 KB - Assisgned to Andy Simpson per discussion with Lorraine Cave.  This CO was expected and may run in conjunction with Mod 424 &amp; 410a.  NB An ICAF meeting was not held this week due to the Leadership Conference, CO has been submitted to the ICAF group for visibility and assigned without a formal ICAF meeting._x000D_
Refer to virtual (26/02) meeting minutes.</v>
          </cell>
          <cell r="AJ108">
            <v>41729</v>
          </cell>
        </row>
        <row r="109">
          <cell r="A109">
            <v>2323</v>
          </cell>
          <cell r="B109" t="str">
            <v>COR2323</v>
          </cell>
          <cell r="C109" t="str">
            <v>National Grid Transmission IP Requirements</v>
          </cell>
          <cell r="D109">
            <v>40774</v>
          </cell>
          <cell r="E109" t="str">
            <v>PD-CLSD</v>
          </cell>
          <cell r="F109">
            <v>40956</v>
          </cell>
          <cell r="G109">
            <v>0</v>
          </cell>
          <cell r="H109">
            <v>40708</v>
          </cell>
          <cell r="I109">
            <v>40722</v>
          </cell>
          <cell r="J109">
            <v>0</v>
          </cell>
          <cell r="K109" t="str">
            <v>NNW</v>
          </cell>
          <cell r="L109" t="str">
            <v>NGT</v>
          </cell>
          <cell r="M109" t="str">
            <v>Sean McGoldrick</v>
          </cell>
          <cell r="N109" t="str">
            <v>Workload Meeting 15/06/11</v>
          </cell>
          <cell r="O109" t="str">
            <v>Annie Griffith</v>
          </cell>
          <cell r="P109" t="str">
            <v>CO</v>
          </cell>
          <cell r="Q109" t="str">
            <v>COMPLETE</v>
          </cell>
          <cell r="R109">
            <v>1</v>
          </cell>
          <cell r="T109">
            <v>0</v>
          </cell>
          <cell r="U109">
            <v>40730</v>
          </cell>
          <cell r="V109">
            <v>40744</v>
          </cell>
          <cell r="W109">
            <v>40735</v>
          </cell>
          <cell r="X109">
            <v>40735</v>
          </cell>
          <cell r="Y109" t="str">
            <v>XM2 Review Meeting 05/07/11</v>
          </cell>
          <cell r="Z109">
            <v>84997</v>
          </cell>
          <cell r="AC109" t="str">
            <v>PROD</v>
          </cell>
          <cell r="AD109">
            <v>40774</v>
          </cell>
          <cell r="AE109">
            <v>0</v>
          </cell>
          <cell r="AF109">
            <v>5</v>
          </cell>
          <cell r="AG109" t="str">
            <v>09/01/12 AK - Email sent to Sean McGoldrick from Lee Chambers stating "We have now implemented a fix to resolve the attached and Kate has now confirmed that this resolves the issues that were being experienced. As we have not been advised of any other issues I assume that this confirmation will allow for the CCN to be signed off for COR2323?"
22/12/11 AK - Email rec'd from Sean McGoldrick on 21/12/11 asking for an update to the specific issues outstanding. Annie Griffith sent a response stating that they are currently using a workaround but are hoping to find a permanent solution.
12/12/11 KB - Response sent to Sean by Annie Griffith - filed in mailbox.                                                                                
08/12/11 KB - Email from Sean McGoldrick in response to the CCN advising that he is not in a position to approve closure as some issues remain.                                                                                                                    
12/10/11 AK - Email rec'd from Lee Chambers stating "I would suggest that this date is set as 30/11/11 as we will be awaiting invoices from suppliers before this can be formally closed down."
12/10/11 AK - Email rec'd from Lee Chambers stating "The full scope has been delivered for this Project &amp; we are now moving into Closedown." Implementation completed as 30/09/11 &amp; status updated. Email sent to Lee stating "Following implementation on 30/09/11, please can you supply a "Current CCN Due Date" to ensure this project progresses to completion."
30/08/11 AK - Email sent to NGT (as SN IR) stating "We have received your Change Authorisation for the above Change Order and can confirm that no Scope Notification will be produced.  A Project Plan is in place with National Grid Transmission and the Network Operations Stakeholders that details the full delivery activities for this Project. Project Start Date - 04th July 2011  Project Finish Date - 30th September 2011"
26/08/11 AK - Discussed at Workload Meeting on 24/08/11. Lee Chambers explained that this change would not be producing a SN as agreed with the NOR. They would be going straight into delivery. As per the ASA Contract, a communication still needs to be sent by the due date confirming the situation.
21/06/11 AK - Email rec'd from Lee Chambers on 15/06/11 stating "Can you move COR2323 through to the BER phase as we are presenting the internal Business Case to xEC on Tuesday 21st June and will be looking at getting the BER to Transmission shortly after (I will confirm planned dates)." Status not amended as this is an external change, therefore EQ IR date of 28/06/11 is still relevant. 
15/06/11 AK - Email rec'd from Lee Chambers stating "This is a Change Order and as advised by Alison was given the reference COR2323.  This should be allocated to Annie Griffiths as PM and me as Business Analyst and is a Category 5 change."</v>
          </cell>
          <cell r="AH109" t="str">
            <v>CLSD</v>
          </cell>
          <cell r="AI109">
            <v>40956</v>
          </cell>
          <cell r="AJ109">
            <v>40735</v>
          </cell>
          <cell r="AL109">
            <v>40791</v>
          </cell>
          <cell r="AO109">
            <v>40816</v>
          </cell>
          <cell r="AP109">
            <v>40877</v>
          </cell>
        </row>
        <row r="110">
          <cell r="A110">
            <v>2352</v>
          </cell>
          <cell r="B110" t="str">
            <v>COR2352</v>
          </cell>
          <cell r="C110" t="str">
            <v>Mod0378 - Greater Transparency over AQ Appeal Performance</v>
          </cell>
          <cell r="E110" t="str">
            <v>EQ-CLSD</v>
          </cell>
          <cell r="F110">
            <v>41262</v>
          </cell>
          <cell r="G110">
            <v>1</v>
          </cell>
          <cell r="H110">
            <v>40766</v>
          </cell>
          <cell r="I110">
            <v>40780</v>
          </cell>
          <cell r="J110">
            <v>0</v>
          </cell>
          <cell r="K110" t="str">
            <v>ALL</v>
          </cell>
          <cell r="M110" t="str">
            <v>Alan Raper</v>
          </cell>
          <cell r="N110" t="str">
            <v>Workload Meeting 17/08/11</v>
          </cell>
          <cell r="O110" t="str">
            <v>Lorraine Cave</v>
          </cell>
          <cell r="P110" t="str">
            <v>CO</v>
          </cell>
          <cell r="Q110" t="str">
            <v>CLOSED</v>
          </cell>
          <cell r="R110">
            <v>1</v>
          </cell>
          <cell r="T110">
            <v>0</v>
          </cell>
          <cell r="AE110">
            <v>0</v>
          </cell>
          <cell r="AF110">
            <v>3</v>
          </cell>
          <cell r="AG110" t="str">
            <v xml:space="preserve">19/12/12 KB - COR2352 closed per e-mail from Alan Raper - Mod has been withdrawn.  
04/12/12 KB - Update requested - see e-mail from Max Pemberton.  
23/08/11 AK - This change was originally raised as an Evaluation request (ROM &amp; RULE analysis) by Chris Warner (on behalf of Alan Raper) on 26/07/11. Alan Raper sent a revised Change Order on 11/08/11 requesting a firm quote for both Analysis &amp; Delivery. Following discussion at the recent Change Managers meeting, Alan confirmed that full delivery would be required. An email was sent to Alan confirming that Xoserve will not progress with the original evaluation request as this Change Order supercedes the original request. </v>
          </cell>
          <cell r="AJ110">
            <v>40794</v>
          </cell>
          <cell r="AK110">
            <v>40794</v>
          </cell>
        </row>
        <row r="111">
          <cell r="A111">
            <v>2387</v>
          </cell>
          <cell r="B111" t="str">
            <v>COR2387</v>
          </cell>
          <cell r="C111" t="str">
            <v>AQ Review 2012</v>
          </cell>
          <cell r="D111">
            <v>41025</v>
          </cell>
          <cell r="E111" t="str">
            <v>PD-CLSD</v>
          </cell>
          <cell r="F111">
            <v>41345</v>
          </cell>
          <cell r="G111">
            <v>0</v>
          </cell>
          <cell r="H111">
            <v>40939</v>
          </cell>
          <cell r="I111">
            <v>41019</v>
          </cell>
          <cell r="J111">
            <v>0</v>
          </cell>
          <cell r="N111" t="str">
            <v>Workload Meeting 01/02/12</v>
          </cell>
          <cell r="O111" t="str">
            <v>Lorraine Cave</v>
          </cell>
          <cell r="P111" t="str">
            <v>CO</v>
          </cell>
          <cell r="Q111" t="str">
            <v>COMPLETE</v>
          </cell>
          <cell r="R111">
            <v>0</v>
          </cell>
          <cell r="U111">
            <v>41017</v>
          </cell>
          <cell r="V111">
            <v>41031</v>
          </cell>
          <cell r="W111">
            <v>41025</v>
          </cell>
          <cell r="X111">
            <v>41025</v>
          </cell>
          <cell r="AC111" t="str">
            <v>PROD</v>
          </cell>
          <cell r="AD111">
            <v>41025</v>
          </cell>
          <cell r="AE111">
            <v>0</v>
          </cell>
          <cell r="AF111">
            <v>6</v>
          </cell>
          <cell r="AG111" t="str">
            <v>22/08/12 KB - Discussed at Workload Meeting - PID was approved on 26/04/12 - change status to PD-PROD.                                                                                                                                                                   18/04/12 AK - Following the Workload Meeting, email rec'f from Harvey Padham confirming that the Project Brief was approved on 24/01/12. This change was not received until 30/01/12 &amp; the latest EQ IR date was 30/04/12, therefore to avoid complications in the Tracking Sheet, the EQR submission &amp; approval dates have been populated as 18/04/12 (being the date the information was received). 
10/02/12 AK - Discussed at Workload Meeting on 08/02/12. EQ IR changed from 13/02/12 to 20/04/12.</v>
          </cell>
          <cell r="AH111" t="str">
            <v>CLSD</v>
          </cell>
          <cell r="AI111">
            <v>41345</v>
          </cell>
          <cell r="AJ111">
            <v>41017</v>
          </cell>
          <cell r="AK111">
            <v>41017</v>
          </cell>
          <cell r="AL111">
            <v>41025</v>
          </cell>
          <cell r="AM111">
            <v>41025</v>
          </cell>
          <cell r="AN111">
            <v>41025</v>
          </cell>
        </row>
        <row r="112">
          <cell r="A112">
            <v>2388</v>
          </cell>
          <cell r="B112" t="str">
            <v>COR2388</v>
          </cell>
          <cell r="C112" t="str">
            <v>IS Additional Code Elements Funding</v>
          </cell>
          <cell r="E112" t="str">
            <v>CO-CLSD</v>
          </cell>
          <cell r="F112">
            <v>41340</v>
          </cell>
          <cell r="G112">
            <v>0</v>
          </cell>
          <cell r="H112">
            <v>40779</v>
          </cell>
          <cell r="J112">
            <v>0</v>
          </cell>
          <cell r="N112" t="str">
            <v>Workload Meeting 31/08/11</v>
          </cell>
          <cell r="O112" t="str">
            <v>Sandra Simpson</v>
          </cell>
          <cell r="P112" t="str">
            <v>BI</v>
          </cell>
          <cell r="Q112" t="str">
            <v>CLOSED</v>
          </cell>
          <cell r="R112">
            <v>0</v>
          </cell>
          <cell r="S112">
            <v>41340</v>
          </cell>
          <cell r="AE112">
            <v>0</v>
          </cell>
          <cell r="AF112">
            <v>7</v>
          </cell>
          <cell r="AG112" t="str">
            <v>07/03/13 KB - Note received from Sandra Simpson authorising closure (Steve Adcock copied in).  Set to CO-CLSD.  _x000D_
07/03/13 KB - Note sent to Steve Adcock and Sandra Simpson asking whether project should remain open or whether closure can be authorised.  _x000D_
08/09/11 AK - This has been logged for financial visibilty. It will not be regarded as an official project &amp; therefore will not be following normal project rules or producing project documentation. The status will remain CO-RCVD until the change closes.</v>
          </cell>
        </row>
        <row r="113">
          <cell r="A113">
            <v>2390</v>
          </cell>
          <cell r="B113" t="str">
            <v>COR2390</v>
          </cell>
          <cell r="C113" t="str">
            <v>GDFO Release 3 - CSEPS Interface</v>
          </cell>
          <cell r="D113">
            <v>40822</v>
          </cell>
          <cell r="E113" t="str">
            <v>PD-CLSD</v>
          </cell>
          <cell r="F113">
            <v>41262</v>
          </cell>
          <cell r="G113">
            <v>0</v>
          </cell>
          <cell r="H113">
            <v>40781</v>
          </cell>
          <cell r="J113">
            <v>0</v>
          </cell>
          <cell r="K113" t="str">
            <v>NNW</v>
          </cell>
          <cell r="L113" t="str">
            <v>NGD</v>
          </cell>
          <cell r="M113" t="str">
            <v>Alan Raper</v>
          </cell>
          <cell r="N113" t="str">
            <v>Workload Meeting 14/09/11</v>
          </cell>
          <cell r="O113" t="str">
            <v>Lorraine Cave</v>
          </cell>
          <cell r="P113" t="str">
            <v>CO</v>
          </cell>
          <cell r="Q113" t="str">
            <v>COMPLETE</v>
          </cell>
          <cell r="R113">
            <v>1</v>
          </cell>
          <cell r="U113">
            <v>40794</v>
          </cell>
          <cell r="W113">
            <v>40816</v>
          </cell>
          <cell r="X113">
            <v>40816</v>
          </cell>
          <cell r="Y113" t="str">
            <v xml:space="preserve">Via internal approval. </v>
          </cell>
          <cell r="AC113" t="str">
            <v>SENT</v>
          </cell>
          <cell r="AD113">
            <v>40826</v>
          </cell>
          <cell r="AE113">
            <v>0</v>
          </cell>
          <cell r="AF113">
            <v>5</v>
          </cell>
          <cell r="AG113" t="str">
            <v>19/12/12 KB - CCN approved per e-mail from Alan Raper dated 19/12/12 - set to PD-CLSD.
04/12/12 KB - Update requested - see e-mail from Max Pemberton.  
10/09/12 KB - Transferred from DT to LC due to change in roles.                                                                                                                                     28/11/11 KB - Richard Lenton verbally confirmed that change was successfully implemented on 28/11/11.                                                                                                                                                                                   23/11/11 KB - Imp due date changed from 03/12/11 to 28/11/11 per Workload meeting minutes.                                                                                                                                                                     07/11/11 KB - In response to Manager Aligned report, the following update received from Richard Lenton - "GDFO have advised us that the implementation date has changed and while we are not 100% sure if the date will be moved forwards, it has been scheduled for the weekend of 3rd December". Imp due date changed from 11/11/11 to 03/12/11. 
 04/10/11 KB - Confirmed with AK that, due to time constraints, the BER costs were approved internally without Pre Sanction Meeting                                                                                                                                        12/09/11 AK - Email sent from Dave Turpin to Alan Raper on 08/09/11 stating "The guys that need to carry out the work if it is to happen without ODC project resources being assigned (a relatively lengthy process) are currently tied up with AQ review activities &amp; ODS decommisioning. Following this, there are some DNI activities to be completed. If we can secure some resource then we will hopefully be able to make the required changes prior to mid-October as requested. I have discussed with the relevant teams &amp; they are looking to provide an estimate of time &amp; costs if they are able to complete this work. Obviously this would then normally follow the EQR, BER etc route. To speed things up I would suggest we progress directly to BER when this information is available to ensure that we can get funds in place for the work to be started when required. Can you confirm that you are OK with the above approach?" Email rec'd from Alan Raper stating "Happy to go to BER". In view of this, the change will not produce an EQR. The status has been updated to BE-PROD with a BER due date of 30/09/11, although from the email correspondence received, this date is subject to change. 
08/09/11 AK - This change was discussed at Workload Meeting on 31/08/11 where it was felt that this work would not be the responsibility of Xoserve. Dave Turpin will look into this &amp; advise.</v>
          </cell>
          <cell r="AH113" t="str">
            <v>CLSD</v>
          </cell>
          <cell r="AI113">
            <v>41262</v>
          </cell>
          <cell r="AL113">
            <v>40836</v>
          </cell>
          <cell r="AM113">
            <v>40826</v>
          </cell>
          <cell r="AN113">
            <v>40826</v>
          </cell>
          <cell r="AO113">
            <v>40875</v>
          </cell>
          <cell r="AP113">
            <v>40938</v>
          </cell>
        </row>
        <row r="114">
          <cell r="A114">
            <v>3390</v>
          </cell>
          <cell r="B114" t="str">
            <v>COR3390</v>
          </cell>
          <cell r="C114" t="str">
            <v>Billing History by all NTS capacity / commodity related charges (2003 - 2013)</v>
          </cell>
          <cell r="D114">
            <v>41890</v>
          </cell>
          <cell r="E114" t="str">
            <v>PD-POPD</v>
          </cell>
          <cell r="F114">
            <v>42618</v>
          </cell>
          <cell r="G114">
            <v>1</v>
          </cell>
          <cell r="H114">
            <v>41775</v>
          </cell>
          <cell r="I114">
            <v>41788</v>
          </cell>
          <cell r="J114">
            <v>0</v>
          </cell>
          <cell r="K114" t="str">
            <v>NNW</v>
          </cell>
          <cell r="L114" t="str">
            <v>NGT</v>
          </cell>
          <cell r="M114" t="str">
            <v>Sean McGoldrick</v>
          </cell>
          <cell r="N114" t="str">
            <v>ICAF 21/05/14</v>
          </cell>
          <cell r="O114" t="str">
            <v>Mark Pollard</v>
          </cell>
          <cell r="P114" t="str">
            <v>CO</v>
          </cell>
          <cell r="Q114" t="str">
            <v>LIVE</v>
          </cell>
          <cell r="R114">
            <v>1</v>
          </cell>
          <cell r="U114">
            <v>41816</v>
          </cell>
          <cell r="V114">
            <v>41829</v>
          </cell>
          <cell r="W114">
            <v>41873</v>
          </cell>
          <cell r="Z114">
            <v>6191</v>
          </cell>
          <cell r="AC114" t="str">
            <v>PROD</v>
          </cell>
          <cell r="AD114">
            <v>41890</v>
          </cell>
          <cell r="AE114">
            <v>0</v>
          </cell>
          <cell r="AF114">
            <v>5</v>
          </cell>
          <cell r="AG114" t="str">
            <v>07/08/17 DC Email sent to MP for help closing this down, we need a signed copy of the ECF and EAF._x000D_
27/02/16 DC Sent an email chasing ECF and EAF._x000D_
05/10/16: CM update from Charlie The signed EAF I believe is with finance, the ECF has been drafted and now awaiting sign off._x000D_
28/09/16: Cm Chased for outstanding EAF and ECF today_x000D_
05/09/16: Cm CCn received from Bev Viney as approved. CM will close down after ECF and outstanding documents produced._x000D_
17/08/16 DC CCN sent out to networks today._x000D_
21.03.16: Cm planning meeting LC to produce the closedown docs this week._x000D_
28/01/16: Closedown moved out CM planning meeting_x000D_
4/12/15 CM :  CLOSING THAT ONE DOWN. ME TEAM GIVING LC A TRANSFER FORM?? IAN SNOOKES STILL DOING CLOSDOWN_x000D_
_x000D_
16/11/15: CM Update from the planning meeting- Closedwn docs being produced by Ian Snookes._x000D_
04/11/15 EC - Email to LC for any updates regarding the ToF._x000D_
_x000D_
16/10/15 EC: Update following Portfolio Plan Meeting, 15/10/15 - LC to speak to DT about paying the difference between Projects and ME. Update closedown to end of November._x000D_
28/09/15 CM Emma Catton has sent an email chaser to LC._x000D_
_x000D_
09/09/15 CM - Update from LC -  waiting for a Transfer of Funds form from Roseanne Hetherington. LC will contact Dave Turpin and RH to try to get this sorted. Closedown moved back to end-Sept._x000D_
_x000D_
19/08/15 DC Email sent to LC requesting update._x000D_
20/07/15 CM Update from LC awaiting TOF (transfer of funds) from Rosanne Hetherington. 90% closedown due on 31/08/15._x000D_
_x000D_
29/06/2015 CM - LC to get the close down documents from ME team. No need for SN as minimal paperwork needs to be completed for this CO._x000D_
_x000D_
08/10/14 KB - Imp date of 08/10 confirmed verbally by LC.  _x000D_
_x000D_
19/09/2014 AT - SNR will not be produced as minimal paper work is being completed. See Lorraine Caves email for evidence._x000D_
_x000D_
05/09/14 KB - Revised BER issued to NGT by LC. _x000D_
22/08/14 - BER sent out without Pre Sanction approval with Jane Rocky's approval.  Retrospective Pre Sanction approval will be obtained at the next meeting._x000D_
_x000D_
20/08/14 KB - BER due date of 22/08 removed as advised by LC. Requirements have not yet beein fully defined by NGT something that is subject to ongoing discussion between NGT &amp; Dave Turpin/Matt Smith. LC will liaise further &amp; advise of progress.</v>
          </cell>
          <cell r="AH114" t="str">
            <v>CLSD</v>
          </cell>
          <cell r="AI114">
            <v>42618</v>
          </cell>
          <cell r="AJ114">
            <v>41802</v>
          </cell>
          <cell r="AK114">
            <v>41802</v>
          </cell>
          <cell r="AP114">
            <v>42597</v>
          </cell>
        </row>
        <row r="115">
          <cell r="A115">
            <v>1154.01</v>
          </cell>
          <cell r="B115" t="str">
            <v>COR1154.01</v>
          </cell>
          <cell r="C115" t="str">
            <v>Logical Analysis</v>
          </cell>
          <cell r="E115" t="str">
            <v>PD-CLSD</v>
          </cell>
          <cell r="F115">
            <v>41192</v>
          </cell>
          <cell r="G115">
            <v>0</v>
          </cell>
          <cell r="H115">
            <v>41178</v>
          </cell>
          <cell r="I115">
            <v>41192</v>
          </cell>
          <cell r="J115">
            <v>0</v>
          </cell>
          <cell r="N115" t="str">
            <v>Workload Meeting 26/09/12</v>
          </cell>
          <cell r="O115" t="str">
            <v>Andy Watson</v>
          </cell>
          <cell r="P115" t="str">
            <v>BI</v>
          </cell>
          <cell r="Q115" t="str">
            <v>COMPLETE</v>
          </cell>
          <cell r="R115">
            <v>0</v>
          </cell>
          <cell r="S115">
            <v>41670</v>
          </cell>
          <cell r="AE115">
            <v>0</v>
          </cell>
          <cell r="AF115">
            <v>7</v>
          </cell>
          <cell r="AG115" t="str">
            <v xml:space="preserve">24/01/2013 AT - To Be Analysis Title Changed to Logical Analysis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   </v>
          </cell>
          <cell r="AJ115">
            <v>41631</v>
          </cell>
        </row>
        <row r="116">
          <cell r="A116">
            <v>1154.02</v>
          </cell>
          <cell r="B116" t="str">
            <v>COR1154.02</v>
          </cell>
          <cell r="C116" t="str">
            <v>Requirements Definition Phase (RDP)</v>
          </cell>
          <cell r="E116" t="str">
            <v>PD-CLSD</v>
          </cell>
          <cell r="F116">
            <v>41274</v>
          </cell>
          <cell r="G116">
            <v>0</v>
          </cell>
          <cell r="H116">
            <v>41178</v>
          </cell>
          <cell r="I116">
            <v>41192</v>
          </cell>
          <cell r="J116">
            <v>0</v>
          </cell>
          <cell r="N116" t="str">
            <v>Workload Meeting 26/09/12</v>
          </cell>
          <cell r="O116" t="str">
            <v>Andy Watson</v>
          </cell>
          <cell r="P116" t="str">
            <v>BI</v>
          </cell>
          <cell r="Q116" t="str">
            <v>CLOSED</v>
          </cell>
          <cell r="R116">
            <v>0</v>
          </cell>
          <cell r="S116">
            <v>41274</v>
          </cell>
          <cell r="AE116">
            <v>0</v>
          </cell>
          <cell r="AF116">
            <v>7</v>
          </cell>
          <cell r="AG116" t="str">
            <v>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applicable_x000D_
_x000D_
10/10/12 KB - Update provided at the Workload meeting - Business Case will go to the Project Board on 18/10/12._x000D_
_x000D_
23/05/2013 AT - Jo Bradbury closed this on the 23/05/2013.</v>
          </cell>
        </row>
        <row r="117">
          <cell r="A117">
            <v>1154.03</v>
          </cell>
          <cell r="B117" t="str">
            <v>COR1154.03</v>
          </cell>
          <cell r="C117" t="str">
            <v>Routemap for To Be Analysis</v>
          </cell>
          <cell r="E117" t="str">
            <v>PD-CLSD</v>
          </cell>
          <cell r="F117">
            <v>41373</v>
          </cell>
          <cell r="G117">
            <v>0</v>
          </cell>
          <cell r="H117">
            <v>41178</v>
          </cell>
          <cell r="I117">
            <v>41192</v>
          </cell>
          <cell r="J117">
            <v>0</v>
          </cell>
          <cell r="N117" t="str">
            <v>Workload Meeting 26/09/12</v>
          </cell>
          <cell r="O117" t="str">
            <v>Andy Watson</v>
          </cell>
          <cell r="P117" t="str">
            <v>BI</v>
          </cell>
          <cell r="Q117" t="str">
            <v>COMPLETE</v>
          </cell>
          <cell r="R117">
            <v>0</v>
          </cell>
          <cell r="AE117">
            <v>0</v>
          </cell>
          <cell r="AF117">
            <v>7</v>
          </cell>
          <cell r="AG117" t="str">
            <v>09/04/13 KB - Project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117" t="str">
            <v>CLSD</v>
          </cell>
          <cell r="AI117">
            <v>41373</v>
          </cell>
        </row>
        <row r="118">
          <cell r="A118">
            <v>1154.04</v>
          </cell>
          <cell r="B118" t="str">
            <v>COR1154.04</v>
          </cell>
          <cell r="C118" t="str">
            <v>Proof of Concept</v>
          </cell>
          <cell r="E118" t="str">
            <v>PD-CLSD</v>
          </cell>
          <cell r="F118">
            <v>41181</v>
          </cell>
          <cell r="G118">
            <v>0</v>
          </cell>
          <cell r="H118">
            <v>41178</v>
          </cell>
          <cell r="I118">
            <v>41192</v>
          </cell>
          <cell r="J118">
            <v>0</v>
          </cell>
          <cell r="N118" t="str">
            <v>Workload Meeting 26/09/12</v>
          </cell>
          <cell r="O118" t="str">
            <v>Andy Watson</v>
          </cell>
          <cell r="P118" t="str">
            <v>BI</v>
          </cell>
          <cell r="Q118" t="str">
            <v>CLOSED</v>
          </cell>
          <cell r="R118">
            <v>0</v>
          </cell>
          <cell r="S118">
            <v>41181</v>
          </cell>
          <cell r="AE118">
            <v>0</v>
          </cell>
          <cell r="AF118">
            <v>7</v>
          </cell>
          <cell r="AG118" t="str">
            <v>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row>
        <row r="119">
          <cell r="A119">
            <v>1000.01</v>
          </cell>
          <cell r="B119" t="str">
            <v>COR1000.01</v>
          </cell>
          <cell r="C119" t="str">
            <v>EFT Enhanced File Transfer</v>
          </cell>
          <cell r="D119">
            <v>40595</v>
          </cell>
          <cell r="E119" t="str">
            <v>PD-CLSD</v>
          </cell>
          <cell r="F119">
            <v>41383</v>
          </cell>
          <cell r="G119">
            <v>0</v>
          </cell>
          <cell r="H119">
            <v>40225</v>
          </cell>
          <cell r="I119">
            <v>40333</v>
          </cell>
          <cell r="J119">
            <v>0</v>
          </cell>
          <cell r="N119" t="str">
            <v>Workload Meeting 17/02/10</v>
          </cell>
          <cell r="O119" t="str">
            <v>Chris Fears</v>
          </cell>
          <cell r="P119" t="str">
            <v>BI</v>
          </cell>
          <cell r="Q119" t="str">
            <v>CLOSED</v>
          </cell>
          <cell r="R119">
            <v>0</v>
          </cell>
          <cell r="U119">
            <v>40435</v>
          </cell>
          <cell r="V119">
            <v>40450</v>
          </cell>
          <cell r="W119">
            <v>40595</v>
          </cell>
          <cell r="X119">
            <v>40595</v>
          </cell>
          <cell r="Y119" t="str">
            <v>XEC Meeting on 27/07/10</v>
          </cell>
          <cell r="AE119">
            <v>0</v>
          </cell>
          <cell r="AF119">
            <v>7</v>
          </cell>
          <cell r="AG119" t="str">
            <v>19/08/15- CM  Emailed Mark Bignall again to get confirmation for close down._x000D_
13/03/13 KB - Update received from Michelle Fergusson - Implementation commenced on 4 March, as planned. Implementation is ongoing until 22 April. _x000D_
06/02/13 KB - Update received from Michelle Fergusson - Implementation date amended from 01/02/13 to 04/03/13. 
25/05/12 AK - Update rec'd from Chris Fears. Implementation date amended from 01/07/12 to 01/02/13.
06/01/12 AK - Discussed at Workload Meeting on 04/01/12. Implementation will not be taking place until at least July. Implementation due date moved from 30/12/11 to 01/07/12.
09/09/11 AK - Neil Morgan advised that Implementation due date should be amended from 01/09/11 to 30/12/11.
08/09/11 AK - Discussed at Workload Meeting on 07/09/11. Implementation was due on 01/09/11. Project Team to advise of new date.
29/06/11 AK - Discussed at Workload Meeting today. Project Manager amended from Iain Collin to Chris Fears.
21/02/11 AK - Email rec'd from Neil Morgan stating "I have checked the Expenditure Approval paperwork &amp; we were given approval by the xoserve board at the board meeting in July 1010." XEC2 was held on 27/07/10. Due to the amount of time that has passed since financial approval was obtained &amp; the issues with backing dates out of the Tracking Sheet, the BE-SENT date has been populated as 21/02/11 in line with the date the information was received. As this is an internal Project, no SN will be  written, therefore Project status should now be PD-PROD with an implementation date of 01/09/11. 
18/02/11 AK - Email sent to Neil Morgan stating "Following our chat earlier this week, please can you supply me with the date that project 
finances were approved?"
16/02/11 AK - Discussed at Workload Meeting today. Awaiting confirmation of the date that project finances were approved. Once confirmed, status will be amended to PD-PROD with an implementation date of 01/09/11.
15/02/11 AK - Update rec'd from Iain Collin. Project is now in delivery. Implementation due date will be 01/09/11. Neil Morgan advised that financial approval was gained via XEC / Board. He will confirm date of approval.
09/02/11 AK - Discussed at Workload Meeting today. Funding has been approved but CAF approval is required. PO to contact Project Team to confirm correct status &amp; date.
26/01/11 AK - Discussed at Workload Meeting today. BER due date amended from 07/01/11 to 31/01/11.
17/01/11 AK - Update rec'd from Neil Morgan. Overall Financial Approval has been obtained but further approval is req'd before this change can move into Project delivery. Current status BE-PROD is therefore correct. 
12/01/11 AK - Discussed at Workload Meeting today. Financial approval was obtained via XEC some time ago. Status should show that Project has progressed further than BER. Programme Office to consult Project Team outside of the Workload Meeting.
05/01/11 KB - Business Analyst changed from Dave Gore to Neil Morgan per Workload meeting minutes. Meeting also advised that status should now be set to PD-PROD as project is due to go live in June 2011 - PO to obtain any back up correspondence from NM prior to chaning status.                                                                                                                                   
25/11/10 AK - Discussed at Workload Meeting on 24/11/10. BER due date amended from 17/11/10 to 07/01/11.
28/10/10 MP - Name changed as per communication from project team (was "Telecoms - Single Network")
27/10/10 KB - BER due date moved from 29/10/10 to 17/11/10 per Workload meeting minutes.  Neil Morgan also advised that they are currently discussing Workpack issues with Legal, following which the status may progress to PD-PROD; await outcome of discussions.                                                                         04/10/10 AK - Update rec'd ffrom Dave Gore advising that work was sanctioned on 14/09/10.
01/10/10 AK - Discussed at Workload Meeting on 29/09/10. Work has been sanctioned. A Workpack is to be produced &amp; project status amended to BE-PROD. BER due date is to be populated as 29/10/10.
23/09/10 AK - Discussed at Workload Meeting on 22/09/10. Additional scope &amp; costs are likely, however EQR date to remain as 27/09/10. 
16/09/10 AK - Following recent staff changes, Project Manager amended from Chris Fears to Iain Collin.
19/08/10 AK - Discussed at Workload Meeting on 18/08/10. Workpack response has been referred to Legal to review. Following this, Contract Approval Forms will need to be completed. EQR due date amended from 23/08/10 to 27/09/10.
12/08/10 AK - Discussed at Workload Meeting on 11/08/10. Workpack response received. To be discussed at Workpack Meeting on 11/08/10.
04/06/10 AK - Update rec'd from Dave Gore. PoC has been completed successfully. Design &amp; Analysis is now underway &amp; due to complete mid-August. Status to be amended EQ-PROD while this work takes place. EQR due 23/08/10.
26/05/10 AK - Discussed at Workload Meeting today. Update rec'd last week but new EQ IR date required.
19/05/10 AK - Update rec'd from Dave Gore. The MFT PoC is currently progressing through the testing phase with the final Recommendation Report due at the start of June '10. 
16/02/10 AK - Update rec'd from Chris Fears. Proof of concept being planned to prove the MFT functionality.</v>
          </cell>
          <cell r="AH119" t="str">
            <v>PROD</v>
          </cell>
          <cell r="AI119">
            <v>40595</v>
          </cell>
          <cell r="AJ119">
            <v>40448</v>
          </cell>
          <cell r="AK119">
            <v>40448</v>
          </cell>
          <cell r="AO119">
            <v>41386</v>
          </cell>
        </row>
        <row r="120">
          <cell r="A120">
            <v>1000.02</v>
          </cell>
          <cell r="B120" t="str">
            <v>COR1000.02</v>
          </cell>
          <cell r="C120" t="str">
            <v>Security Gateway</v>
          </cell>
          <cell r="D120">
            <v>40287</v>
          </cell>
          <cell r="E120" t="str">
            <v>PD-CLSD</v>
          </cell>
          <cell r="F120">
            <v>40763</v>
          </cell>
          <cell r="G120">
            <v>0</v>
          </cell>
          <cell r="H120">
            <v>40225</v>
          </cell>
          <cell r="J120">
            <v>0</v>
          </cell>
          <cell r="N120" t="str">
            <v>Workload Meeting 17/02/10</v>
          </cell>
          <cell r="O120" t="str">
            <v>Chris Fears</v>
          </cell>
          <cell r="P120" t="str">
            <v>BI</v>
          </cell>
          <cell r="Q120" t="str">
            <v>COMPLETE</v>
          </cell>
          <cell r="R120">
            <v>0</v>
          </cell>
          <cell r="AC120" t="str">
            <v>RCVD</v>
          </cell>
          <cell r="AD120">
            <v>40287</v>
          </cell>
          <cell r="AE120">
            <v>0</v>
          </cell>
          <cell r="AF120">
            <v>7</v>
          </cell>
          <cell r="AG120" t="str">
            <v>01/08/11 AK - Following a meeting with Chris Fears to discuss discrepancies, the following was agreed: This section of the Programme was incorrectly named "IX WAN Upgrades" following errors made in October 2010. The title of this project has been amended to "Security Gateway" to bring it into line with project documentation. This part of the project is now complete &amp; awaiting closedown. In view of this, I will send an email to Steve Adcock (Project Sponsor) requesting his authorisation to close this part of the project down.
28/07/11 AK - Discussed at Workload Meeting on 27/07/11. Chris Fears advised that there are discrepancies between the title &amp; number of this change. Programme Office to discuss with Chris outside of the meeting.
29/06/11 AK - Discussed at Workload Meeting today. Project Manager amended from Iain Collin to Chris Fears.
24/06/11 AK - Discussed at Workload Meeting on 22/06/11. CCN due date amended from 17/06/11 to 22/07/11.
05/05/11 AK - Update rec'd from Iain Collin. Change is not yet complete as final closedown is still required. CCN due date amended from 29/04/11 to 17/06/11.
05/05/11 AK - Discussed at Workload Meeting on 04/05/11. This Project has been completed. Project Team to supply evidence in order for change to be closed.
04/04/11 AK - This section of the Programme was named "Security Gateway" but the title was changed incorrectly in October 2010 on this section instead of COR1000.3 - Telephony. Progress has been correctly detailed as IX WAN Upgrades &amp; the status is currently at PD-IMPD with a closedown date of 29/04/11. This will retain the title "IX WAN Upgrades".
30/03/11 AK - Discussed at Workload Meeting today. All work is complete but there are outstanding invoices. CCN due date moved back to 29/04/11.
15/12/10 AK - Discussed at Workload Meeting today. CCN due date moved back to 31/03/11.
25/11/10 AK - Discussed at Workload Meeting on 24/11/10. CCN due date amended from 30/11/10 to 17/12/10.
28/10/10 MP - Name changed as per communication from project team (was "Telecoms - Security Gateway")
27/10/10 KB - CCN due date moved from 29/10/10 to 30/11/10 per Workload meeting minutes.                                                                                                                                                        20/09/10 AK - Following the release of the Manager Aligned Report, email rec'd from Iain Collin stating "The Security Gateway implemented on 18/9 and we have planned the CCN for 29/10."
16/09/10 AK - Following recent staff changes, Project Manager amended from Chris Fears to Iain Collin.
01/06/10 AK - Project Start Date populated as per data held in Clarity.
21/05/10 AK - Discussed at Workload Meeting on 19/05/10. Analysis &amp; Design was carried out under EQR stage. Finance was agreed at the January Board Meeting, resulting in the Expenditure Approval Form being signed off on 19/04/10. Change is now in production &amp; implementation is due 17/09/10. No EQR has been produced for this change due to the nature of the work involved. The BER &amp; CA are represented by the financial approval on 19/04/10. No SN will be produced.
05/05/10 AK - Update rec'd from Neil Morgn. Delivery workpack has been approved. Final checks bieng completed by the project team prior to TCS formally submitting the kit procurement order with vendor (INSIGHT). Next update due 28/05/10.
02/03/10 AK - Update rec'd from Chris Fears. Sign off of physical design has taken place. Next update due 04/05/10.
16/02/10 AK - Update rec'd from Chris Fears. Design underway and due to complete end of February.</v>
          </cell>
          <cell r="AH120" t="str">
            <v>CLSD</v>
          </cell>
          <cell r="AI120">
            <v>40763</v>
          </cell>
          <cell r="AO120">
            <v>40439</v>
          </cell>
          <cell r="AP120">
            <v>40756</v>
          </cell>
        </row>
        <row r="121">
          <cell r="A121">
            <v>3017</v>
          </cell>
          <cell r="B121" t="str">
            <v>COR3017</v>
          </cell>
          <cell r="C121" t="str">
            <v>Previously named Post Closeout Post SOMSA Processes</v>
          </cell>
          <cell r="E121" t="str">
            <v>EQ-CLSD</v>
          </cell>
          <cell r="F121">
            <v>41431</v>
          </cell>
          <cell r="G121">
            <v>0</v>
          </cell>
          <cell r="H121">
            <v>41407</v>
          </cell>
          <cell r="I121">
            <v>41418</v>
          </cell>
          <cell r="J121">
            <v>0</v>
          </cell>
          <cell r="K121" t="str">
            <v>ADN</v>
          </cell>
          <cell r="M121" t="str">
            <v>Joanna Ferguson</v>
          </cell>
          <cell r="O121" t="str">
            <v>Jessica Harris</v>
          </cell>
          <cell r="P121" t="str">
            <v>CO</v>
          </cell>
          <cell r="Q121" t="str">
            <v>CLOSED</v>
          </cell>
          <cell r="R121">
            <v>1</v>
          </cell>
          <cell r="AE121">
            <v>0</v>
          </cell>
          <cell r="AF121">
            <v>3</v>
          </cell>
          <cell r="AG121" t="str">
            <v>02/07/15 DC - Have asked DT for help as to who is dealing with this as JH has no info on this._x000D_
13/04/2015 AT - Set EQ-CLSD_x000D_
_x000D_
30/01/14 KB - Refer to mailbox for communication trail.  _x000D_
_x000D_
22/01/14 KB - Update from Tricia - Mark (Cockayne),_x000D_
Could you provide a progress update as I know James has been chasing NG. We may need to get Sean involved if we’re not making any progress._x000D_
Liz (Ryan), did we sort out the US activities?_x000D_
_x000D_
20/01/14 KB - In response to a chase to an EQR sent in June 2013, the following update was sent in by Jo:_x000D_
I thought this work was being undertaken and Trisha Moody was looking into it – this seems to keep raising its head as NGT find new things! As we do need this to progress can you please check the status and let me know what is needed from me next. I’m in a bit of a mess with my paperwork and trying to get caught up with everything._x000D_
Note sent to Andy &amp; Tricia asking for update and whether a revised EQR will be required (BEO not received for the original).</v>
          </cell>
          <cell r="AJ121">
            <v>41431</v>
          </cell>
        </row>
        <row r="122">
          <cell r="A122">
            <v>2658.1</v>
          </cell>
          <cell r="B122" t="str">
            <v>COR2658.1</v>
          </cell>
          <cell r="C122" t="str">
            <v>Delivery of Additional Analysis and Derivation of Seasonal Normal Weather (Mod 330) Phase 2 - Climate Change Methodology</v>
          </cell>
          <cell r="D122">
            <v>41498</v>
          </cell>
          <cell r="E122" t="str">
            <v>PD-CLSD</v>
          </cell>
          <cell r="F122">
            <v>42031</v>
          </cell>
          <cell r="G122">
            <v>0</v>
          </cell>
          <cell r="H122">
            <v>41438</v>
          </cell>
          <cell r="J122">
            <v>1</v>
          </cell>
          <cell r="K122" t="str">
            <v>ALL</v>
          </cell>
          <cell r="M122" t="str">
            <v>Colin Thomson</v>
          </cell>
          <cell r="N122" t="str">
            <v>Workload Minutes 21/08/13</v>
          </cell>
          <cell r="O122" t="str">
            <v>Helen Gohil</v>
          </cell>
          <cell r="P122" t="str">
            <v>CO</v>
          </cell>
          <cell r="Q122" t="str">
            <v>COMPLETE</v>
          </cell>
          <cell r="R122">
            <v>1</v>
          </cell>
          <cell r="S122">
            <v>42031</v>
          </cell>
          <cell r="W122">
            <v>41495</v>
          </cell>
          <cell r="Y122" t="str">
            <v>XEC 06/08/13</v>
          </cell>
          <cell r="Z122">
            <v>249500</v>
          </cell>
          <cell r="AC122" t="str">
            <v>SENT</v>
          </cell>
          <cell r="AD122">
            <v>41509</v>
          </cell>
          <cell r="AE122">
            <v>0</v>
          </cell>
          <cell r="AF122">
            <v>4</v>
          </cell>
          <cell r="AG122" t="str">
            <v>17/02/14 KB - Transferred from Lee Chambers to Helen Gohil. _x000D_
16/10/13 KB - Per update from Jon Follows - CCN will be delivered in conjunction with CCN for COR2658 (likely to be in Nov 2014). _x000D_
15/08/13 KB - Refer to emails in folder for COR2658.1</v>
          </cell>
          <cell r="AH122" t="str">
            <v>CLSD</v>
          </cell>
          <cell r="AI122">
            <v>42031</v>
          </cell>
          <cell r="AL122">
            <v>41509</v>
          </cell>
          <cell r="AM122">
            <v>41509</v>
          </cell>
          <cell r="AN122">
            <v>41509</v>
          </cell>
          <cell r="AO122">
            <v>41869</v>
          </cell>
        </row>
        <row r="123">
          <cell r="A123">
            <v>3165</v>
          </cell>
          <cell r="B123" t="str">
            <v>COR3165</v>
          </cell>
          <cell r="C123" t="str">
            <v>SGN Data Set (DVD) – Report II_x000D_
(ON HOLD)</v>
          </cell>
          <cell r="D123">
            <v>41604</v>
          </cell>
          <cell r="E123" t="str">
            <v>SN-CLSD</v>
          </cell>
          <cell r="F123">
            <v>41736</v>
          </cell>
          <cell r="G123">
            <v>0</v>
          </cell>
          <cell r="H123">
            <v>41506</v>
          </cell>
          <cell r="I123">
            <v>41520</v>
          </cell>
          <cell r="J123">
            <v>0</v>
          </cell>
          <cell r="K123" t="str">
            <v>NNW</v>
          </cell>
          <cell r="L123" t="str">
            <v>SGN</v>
          </cell>
          <cell r="M123" t="str">
            <v>Joel Martin</v>
          </cell>
          <cell r="N123" t="str">
            <v>Workload Minutes 20/08/13</v>
          </cell>
          <cell r="O123" t="str">
            <v>Lorraine Cave</v>
          </cell>
          <cell r="P123" t="str">
            <v>CO</v>
          </cell>
          <cell r="Q123" t="str">
            <v>CLOSED</v>
          </cell>
          <cell r="R123">
            <v>1</v>
          </cell>
          <cell r="T123">
            <v>0</v>
          </cell>
          <cell r="U123">
            <v>41536</v>
          </cell>
          <cell r="V123">
            <v>41549</v>
          </cell>
          <cell r="W123">
            <v>41549</v>
          </cell>
          <cell r="Y123" t="str">
            <v>Pre Sanction Review Meeting 01/10/13</v>
          </cell>
          <cell r="Z123">
            <v>4950</v>
          </cell>
          <cell r="AC123" t="str">
            <v>CLSD</v>
          </cell>
          <cell r="AD123">
            <v>41736</v>
          </cell>
          <cell r="AE123">
            <v>0</v>
          </cell>
          <cell r="AF123">
            <v>5</v>
          </cell>
          <cell r="AG123" t="str">
            <v>07/04/2014 KB - Email received from Colin Thompson requesting closure of this CO._x000D_
_x000D_
10/02/14 KB - Placed on hold to keep in alignment with Portfolio Plan (Max advised Jo Harze verbally in December that project was going on hold) _x000D_
26/09/13 KB - Spoke to Max - To avoid complication, we will accept the CA as the BEO and proceed with BER delivery.  The BEIR due date of 02/10 will more than likely be delivery of the actual BER.  Should this eventually be delivered outside of the project route, Max will advise and prompt for closedown of the CO.  _x000D_
18/09/13 KB - CA received in response to the EQR rather than a BEO - note sent to Max asking how to proceed.  _x000D_
27/08/13 KB - LC to arrange meeting this week to establish how this should progress. Assigned to LC on an interim basis. _x000D_
20/08/13 KB - Currently under review by Lorraine Cave to establish how this should progress.</v>
          </cell>
          <cell r="AJ123">
            <v>41534</v>
          </cell>
          <cell r="AL123">
            <v>41617</v>
          </cell>
          <cell r="AM123">
            <v>41627</v>
          </cell>
        </row>
        <row r="124">
          <cell r="A124">
            <v>3335</v>
          </cell>
          <cell r="B124" t="str">
            <v>COR3335</v>
          </cell>
          <cell r="C124" t="str">
            <v>BSSOQ and DM SOQ</v>
          </cell>
          <cell r="D124">
            <v>41737</v>
          </cell>
          <cell r="E124" t="str">
            <v>PD-CLSD</v>
          </cell>
          <cell r="F124">
            <v>41775</v>
          </cell>
          <cell r="G124">
            <v>0</v>
          </cell>
          <cell r="H124">
            <v>41689</v>
          </cell>
          <cell r="I124">
            <v>41702</v>
          </cell>
          <cell r="J124">
            <v>0</v>
          </cell>
          <cell r="K124" t="str">
            <v>NNW</v>
          </cell>
          <cell r="L124" t="str">
            <v>WWU</v>
          </cell>
          <cell r="M124" t="str">
            <v>Steven Edwards</v>
          </cell>
          <cell r="N124" t="str">
            <v>ICAF Meeting 19/02/14</v>
          </cell>
          <cell r="O124" t="str">
            <v>Lorraine Cave</v>
          </cell>
          <cell r="P124" t="str">
            <v>CO</v>
          </cell>
          <cell r="Q124" t="str">
            <v>COMPLETE</v>
          </cell>
          <cell r="R124">
            <v>1</v>
          </cell>
          <cell r="U124">
            <v>41729</v>
          </cell>
          <cell r="V124">
            <v>41743</v>
          </cell>
          <cell r="W124">
            <v>41732</v>
          </cell>
          <cell r="Y124" t="str">
            <v>Pre Sanction Review meeting 01/04</v>
          </cell>
          <cell r="Z124">
            <v>1103</v>
          </cell>
          <cell r="AC124" t="str">
            <v>PROD</v>
          </cell>
          <cell r="AD124">
            <v>41752</v>
          </cell>
          <cell r="AE124">
            <v>0</v>
          </cell>
          <cell r="AF124">
            <v>5</v>
          </cell>
          <cell r="AG124" t="str">
            <v>23/04/14 KB - This implemented on 17/04/14 per update from Nita, and is now in closedown.  Note sent to Steven Edwards asking approval to skip SN stage as now in closedown.</v>
          </cell>
          <cell r="AH124" t="str">
            <v>CLSD</v>
          </cell>
          <cell r="AI124">
            <v>41775</v>
          </cell>
          <cell r="AJ124">
            <v>41715</v>
          </cell>
          <cell r="AL124">
            <v>41752</v>
          </cell>
          <cell r="AO124">
            <v>41746</v>
          </cell>
        </row>
        <row r="125">
          <cell r="A125">
            <v>3007</v>
          </cell>
          <cell r="B125" t="str">
            <v>COR3007</v>
          </cell>
          <cell r="C125" t="str">
            <v>The proposal to delay the implementation of the back billing element of MOD 425V until 1st October _x000D_
UNC MOD 450B – Monthly revision of erroneous SSP Aqs outside the User AQ Review Period._x000D_
_x000D_
Implementation</v>
          </cell>
          <cell r="D125">
            <v>41820</v>
          </cell>
          <cell r="E125" t="str">
            <v>PD-CLSD</v>
          </cell>
          <cell r="F125">
            <v>42034</v>
          </cell>
          <cell r="G125">
            <v>1</v>
          </cell>
          <cell r="H125">
            <v>41712</v>
          </cell>
          <cell r="I125">
            <v>41725</v>
          </cell>
          <cell r="J125">
            <v>0</v>
          </cell>
          <cell r="K125" t="str">
            <v>ALL</v>
          </cell>
          <cell r="M125" t="str">
            <v>Ruth Thomas</v>
          </cell>
          <cell r="N125" t="str">
            <v>ICAF Meeting 19/03/14</v>
          </cell>
          <cell r="O125" t="str">
            <v>Lorraine Cave</v>
          </cell>
          <cell r="P125" t="str">
            <v>CO</v>
          </cell>
          <cell r="Q125" t="str">
            <v>COMPLETE</v>
          </cell>
          <cell r="R125">
            <v>1</v>
          </cell>
          <cell r="S125">
            <v>42034</v>
          </cell>
          <cell r="T125">
            <v>0</v>
          </cell>
          <cell r="U125">
            <v>41778</v>
          </cell>
          <cell r="V125">
            <v>41793</v>
          </cell>
          <cell r="W125">
            <v>41820</v>
          </cell>
          <cell r="Y125" t="str">
            <v>Pre Sanction Meeting 17/06/14</v>
          </cell>
          <cell r="Z125">
            <v>83420</v>
          </cell>
          <cell r="AA125">
            <v>88744</v>
          </cell>
          <cell r="AC125" t="str">
            <v>SENT</v>
          </cell>
          <cell r="AD125">
            <v>41834</v>
          </cell>
          <cell r="AE125">
            <v>0</v>
          </cell>
          <cell r="AF125">
            <v>3</v>
          </cell>
          <cell r="AG125" t="str">
            <v>08/01/2015 HT - Note attached to the CCN email that went out to Network that was sent in and authorised by the BA</v>
          </cell>
          <cell r="AH125" t="str">
            <v>CLSD</v>
          </cell>
          <cell r="AI125">
            <v>42034</v>
          </cell>
          <cell r="AJ125">
            <v>41739</v>
          </cell>
          <cell r="AL125">
            <v>41831</v>
          </cell>
          <cell r="AM125">
            <v>41836</v>
          </cell>
        </row>
        <row r="126">
          <cell r="A126">
            <v>2831.4</v>
          </cell>
          <cell r="B126" t="str">
            <v>COR2831.4</v>
          </cell>
          <cell r="C126" t="str">
            <v>Smart Metering UNC MOD 430: DCC User Gateway Network</v>
          </cell>
          <cell r="D126">
            <v>42802</v>
          </cell>
          <cell r="E126" t="str">
            <v>PD-IMPD</v>
          </cell>
          <cell r="F126">
            <v>42817</v>
          </cell>
          <cell r="G126">
            <v>0</v>
          </cell>
          <cell r="H126">
            <v>41711</v>
          </cell>
          <cell r="J126">
            <v>0</v>
          </cell>
          <cell r="K126" t="str">
            <v>ALL</v>
          </cell>
          <cell r="M126" t="str">
            <v>Joanna Ferguson</v>
          </cell>
          <cell r="N126" t="str">
            <v>ICAF Meeting 19/03/14_x000D_
Revised BER - Pre-sanction 08/09/15_x000D_
Revised BC - Pre Sanction 10/01/17_x000D_
Revised BER - Pre Sanction _x000D_
24/01/17</v>
          </cell>
          <cell r="O126" t="str">
            <v>Helen Pardoe</v>
          </cell>
          <cell r="P126" t="str">
            <v>CO</v>
          </cell>
          <cell r="Q126" t="str">
            <v>LIVE</v>
          </cell>
          <cell r="R126">
            <v>1</v>
          </cell>
          <cell r="Y126" t="str">
            <v>Pre Sanction Meeting 24/01/17</v>
          </cell>
          <cell r="Z126">
            <v>66000</v>
          </cell>
          <cell r="AC126" t="str">
            <v>SENT</v>
          </cell>
          <cell r="AD126">
            <v>42817</v>
          </cell>
          <cell r="AE126">
            <v>0</v>
          </cell>
          <cell r="AF126">
            <v>42</v>
          </cell>
          <cell r="AG126" t="str">
            <v>22/05/2017 IB - Confirmation from DW, JR, SM &amp; HP that closedown activities are on hold. Will revisit in 6 months._x000D_
23/03/17 DC SN sent out._x000D_
22/03/17 DC email from JF to confirm dates for CCN will be end of May._x000D_
17/03/17 DC Discussions with ME and MP, the BER was revised as mor funds were needed, the project carried on.  No SN is being produced for this project, the status was changed to reflect this._x000D_
08/03/17 DC CA received from Networks today._x000D_
24/01/17 DC Revised BER approved at Pre-Sanction today and issued to networks._x000D_
10/01/17 DC JF and HP submitted a revised BC to Pre-Sanction today.  This has been approved and will go to Board next Tuesday 17/1 for approval.  I hve asked DM for a copy of the signed EAF.  The BC has been uploaded to the config Lib._x000D_
25/11/16: Cm update from planning meeting finish PIS on 30/12/16 and Closedown end date: 31/03/17 (I've just provisionally put 3 months post PIS end date for this)_x000D_
28/09/16: first part has been implemented on 22.09.16 and 2nd part to be implemented on 07/10/16_x000D_
08/06/16: CM Update Still waiting on firm dates from DCC and this should be in end of June 16._x000D_
21.03.16: Planning meeting - PWO to be raised to TCS and then a PCC form will raised after this has been done- DM_x000D_
22/02/2016: AT This is waiting on the CA back in connection with .5. and initiation docs will come in from Dan maguire._x000D_
_x000D_
27/01/16: Update from Planning Meeting, 26/01/16 - Analysis 90%. Will confirm when complete. _x000D_
22/01/16: Cm- PCC for approved -New dates given for implementation &amp; Closedown. Testing Phase to begin 13/05/16, Implementation 20/07/16, PIS 26/08/16. Analysis &amp; Design to finish 15/01/16. Deliveray 30/06/16._x000D_
_x000D_
14/12/15 CM : Planning meeting - JF/SAF TO ARRANGE FOR A PCC TO BE PROVIDED BY END OF THIS WEEK._x000D_
_x000D_
13/11/15: Update from DM the PCC form will be submitted this week to Portfolio office to decommit the milestones. They are working on the PCC form - No need to ask in planning meeting ME will chase this on 17.12.15_x000D_
_x000D_
04/11/15: Update from DM, he is waiting for a revised plan from cop (this should be today/tomorrow) he will then proceed with the PCC form. Email in file._x000D_
_x000D_
28/10/15 DC I spoke to DM yesterday and he was asking if an email was enough to put this change on hold.  I have told him he will need to complete an PCC form to put on hold._x000D_
_x000D_
21/10/15 DC Email from DM explaining the situatiion with this project.  He is hoping to have further updates in November for us._x000D_
_x000D_
16/10/15 EC: Update following Portfolio Plan Meeting, 15/10/15 - DCC aren't ready. Need a new PCC form to recommit the dates for April 2016. Update closedown date to end of December. Expect to do the backlogs by the end of November._x000D_
_x000D_
21/09/15 - MR saying that we will only expect a email response back from the networks and not a CA back. Going for Re-Sanction in Oct 15 for the Business case_x000D_
16/09/15 CM - JF has confirmed We will still expect a CA response from the Networks. We have agreed with them to continue in lieu of receipt of the change authorisation._x000D_
_x000D_
15/09/15 CM Revised &amp; clean version of the BER has been sent to originator today. No change required to EAF due to out-performance in previous phase._x000D_
10/09/15 CM Changes have been made to the BER and re-issued out to the pre-sanction group for review.The Implementation date for this has been put back till Oct 2015. MB has confirmed happy with new version of the BER._x000D_
08/09/15: CM revised BER has been approved at pre-sanction on 08.09.15- 08/09: DM and MB to discuss financial query raised by MB in meeting..  It will be handed to IS Ops to run Planning to go back to the board in October. See meeting minutes._x000D_
04/09/15: CM Update from JF -  A Revised BER is due to be reviewed at pre-Sanction meeting on 08/09/15. Re-sanction due to the Data Communication’s Company revising their delivery milestones, as well as introducing additional security obligations to the Registration Data Providers (RDP)  _x000D_
17/08/15: CM Update from Jon Follows- Due to go live end of Sept 15. To go to DAG meeting and hope to have sign off 19/08/15. Will be in close down early Oct 15_x000D_
20/07/15: JF update: In design phase currently and requiring a new PCC form. Testing is due to complete on 21/08/15 and implementation due on 04/09/15._x000D_
_x000D_
04/02/15 KB - Off hold per email from Dan Maguire.  _x000D_
_x000D_
27/01/15 KB - On hold per email from Dan Maguire (via Jo). _x000D_
_x000D_
07/01/15 KB - Imp due date changed to 18/01/15 per PP. _x000D_
_x000D_
07/07/14 KB - SN due date of 7th July moved back to 11th July per email from Jon Follows.  _x000D_
01/04/14 KB - Project re-named per email from Jon.  _x000D_
26/03/14 KB - EQIR due date of 26/03/14 as an EQR is not being produced for this CO with the agreement of Change Managers.  Refer to March 2014 CMSG minutes which reflect the decision to progress straight to BER._x000D_
_x000D_
14/04/2014 - AT BER is on hold. "We informed Joanna Fergusson at CMSG last Thursday that the BER was on hold until the DCC consultation period was completed. I’ll confirm this via email to Joanna." - Jon Follows</v>
          </cell>
          <cell r="AL126">
            <v>42817</v>
          </cell>
          <cell r="AM126">
            <v>41831</v>
          </cell>
          <cell r="AO126">
            <v>42635</v>
          </cell>
          <cell r="AP126">
            <v>43024</v>
          </cell>
        </row>
        <row r="127">
          <cell r="A127">
            <v>3362</v>
          </cell>
          <cell r="B127" t="str">
            <v>COR3362</v>
          </cell>
          <cell r="C127" t="str">
            <v>Meter Remove Date Report for GSR Team</v>
          </cell>
          <cell r="D127">
            <v>41757</v>
          </cell>
          <cell r="E127" t="str">
            <v>PD-CLSD</v>
          </cell>
          <cell r="F127">
            <v>42473</v>
          </cell>
          <cell r="G127">
            <v>0</v>
          </cell>
          <cell r="H127">
            <v>41719</v>
          </cell>
          <cell r="I127">
            <v>41732</v>
          </cell>
          <cell r="J127">
            <v>0</v>
          </cell>
          <cell r="K127" t="str">
            <v>NNW</v>
          </cell>
          <cell r="L127" t="str">
            <v>NGD</v>
          </cell>
          <cell r="M127" t="str">
            <v>Ruth Cresswell</v>
          </cell>
          <cell r="N127" t="str">
            <v>ICAF Meeting 26/03/14</v>
          </cell>
          <cell r="O127" t="str">
            <v>Lorraine Cave</v>
          </cell>
          <cell r="P127" t="str">
            <v>CO</v>
          </cell>
          <cell r="Q127" t="str">
            <v>CLOSED</v>
          </cell>
          <cell r="R127">
            <v>1</v>
          </cell>
          <cell r="U127">
            <v>41740</v>
          </cell>
          <cell r="V127">
            <v>41753</v>
          </cell>
          <cell r="W127">
            <v>41752</v>
          </cell>
          <cell r="Y127" t="str">
            <v>Pre Sanction Review Meeting 22/04/14</v>
          </cell>
          <cell r="Z127">
            <v>3235</v>
          </cell>
          <cell r="AC127" t="str">
            <v>SENT</v>
          </cell>
          <cell r="AD127">
            <v>41779</v>
          </cell>
          <cell r="AE127">
            <v>0</v>
          </cell>
          <cell r="AF127">
            <v>5</v>
          </cell>
          <cell r="AG127" t="str">
            <v>13/04/16: Cm I have now closed this down as email between Dave Turpin , Rachel Addison and Lorraine Cave on 21/01/2016 states to close this down without the approval of the CCN from the networks. This with no charge. I have filed this email on the configuration library for audit._x000D_
04/11/15 EC - email RA again asking if we can chase the networks directly. _x000D_
09/09/15: CM email RA again regarding thhis change_x000D_
19/08/15 DC Email sent to LC and RA asking for an update on the CCN._x000D_
20/07/15 CM Update from LC CCN has gone to networks but waiting on approval from LC. 95% in closedown._x000D_
01/07/15- CM- Sent an email chaser to LC to chase the CCN response from the networks_x000D_
_x000D_
29/06/15 CM -Update LC CCN due to go out on 30/06/15._x000D_
_x000D_
27/05/2015- VK - CCN sent._x000D_
18/12/14 Taken off hold following PP meeting withn LC. _x000D_
_x000D_
25/06/14 KB - On hold per ICAF meeting minutes. CR in support of this project was initially assigned to BICC at 2nd April ICAF.  It has now been confirmed that further clarification of requirements is required and the CR may need to be re-directed to the ME team.  Nita will speak to Matt Smith with regard to Network engagement around the clarification of requirements and submission of a new CO. COR3362 placed on hold pending outcome of these discussions.</v>
          </cell>
          <cell r="AH127" t="str">
            <v>CLSD</v>
          </cell>
          <cell r="AI127">
            <v>42473</v>
          </cell>
          <cell r="AJ127">
            <v>41732</v>
          </cell>
          <cell r="AL127">
            <v>41771</v>
          </cell>
          <cell r="AM127">
            <v>41779</v>
          </cell>
        </row>
        <row r="128">
          <cell r="A128">
            <v>3369</v>
          </cell>
          <cell r="B128" t="str">
            <v>COR3369</v>
          </cell>
          <cell r="C128" t="str">
            <v>SGN Additional DDS Data Refresh (2014)</v>
          </cell>
          <cell r="E128" t="str">
            <v>EQ-CLSD</v>
          </cell>
          <cell r="F128">
            <v>41707</v>
          </cell>
          <cell r="G128">
            <v>0</v>
          </cell>
          <cell r="H128">
            <v>41733</v>
          </cell>
          <cell r="I128">
            <v>41746</v>
          </cell>
          <cell r="J128">
            <v>0</v>
          </cell>
          <cell r="L128" t="str">
            <v>SGN</v>
          </cell>
          <cell r="M128" t="str">
            <v>Colin Thomson</v>
          </cell>
          <cell r="N128" t="str">
            <v>ICAF Meeting 09/04/14</v>
          </cell>
          <cell r="O128" t="str">
            <v>Lorraine Cave</v>
          </cell>
          <cell r="P128" t="str">
            <v>CO</v>
          </cell>
          <cell r="Q128" t="str">
            <v>CLOSED</v>
          </cell>
          <cell r="R128">
            <v>0</v>
          </cell>
          <cell r="AE128">
            <v>0</v>
          </cell>
          <cell r="AF128">
            <v>5</v>
          </cell>
          <cell r="AG128" t="str">
            <v>14/05/14 KB - Email received from Colin Thomson authorising closure of this CO.</v>
          </cell>
        </row>
        <row r="129">
          <cell r="A129">
            <v>3372</v>
          </cell>
          <cell r="B129" t="str">
            <v>COR3372</v>
          </cell>
          <cell r="C129" t="str">
            <v>SGN  DVD MSC Report on All Live MPRN's</v>
          </cell>
          <cell r="E129" t="str">
            <v>PD-CLSD</v>
          </cell>
          <cell r="F129">
            <v>41788</v>
          </cell>
          <cell r="G129">
            <v>0</v>
          </cell>
          <cell r="H129">
            <v>41736</v>
          </cell>
          <cell r="I129">
            <v>41747</v>
          </cell>
          <cell r="J129">
            <v>0</v>
          </cell>
          <cell r="L129" t="str">
            <v>SGN</v>
          </cell>
          <cell r="M129" t="str">
            <v>Colin Thomson</v>
          </cell>
          <cell r="N129" t="str">
            <v>ICAF Meeting 09/04/14</v>
          </cell>
          <cell r="O129" t="str">
            <v>Lorraine Cave</v>
          </cell>
          <cell r="P129" t="str">
            <v>CO</v>
          </cell>
          <cell r="Q129" t="str">
            <v>CLOSED</v>
          </cell>
          <cell r="R129">
            <v>0</v>
          </cell>
          <cell r="T129">
            <v>0</v>
          </cell>
          <cell r="U129">
            <v>41774</v>
          </cell>
          <cell r="V129">
            <v>41788</v>
          </cell>
          <cell r="AE129">
            <v>0</v>
          </cell>
          <cell r="AG129" t="str">
            <v>31/07/15 NC emailed LC for evidence on  closure/cancellation email._x000D_
_x000D_
29/06/15 CM - Update from LC is that this has been cancelled._x000D_
_x000D_
17/07/14 KB LC in the process of agreeing a new BER delivery date with Colin Thomson.  Await confirmation of new date (originally 17/07).  _x000D_
_x000D_
25/06/14 KB BER due date of 25/06/14 moved out to 17/07/14 per agreement with Colin Thomson (see email)._x000D_
_x000D_
14/05/14 KB BEO receipt date set as 15/05 due to time received.</v>
          </cell>
          <cell r="AJ129">
            <v>41768</v>
          </cell>
        </row>
        <row r="130">
          <cell r="A130">
            <v>3375</v>
          </cell>
          <cell r="B130" t="str">
            <v>COR3375</v>
          </cell>
          <cell r="C130" t="str">
            <v>UNC Modification 0478 – Filling the gap for SOQ reductions below the BSSOQ until Project Nexus</v>
          </cell>
          <cell r="E130" t="str">
            <v>PD-CLSD</v>
          </cell>
          <cell r="F130">
            <v>42426</v>
          </cell>
          <cell r="G130">
            <v>0</v>
          </cell>
          <cell r="H130">
            <v>41740</v>
          </cell>
          <cell r="I130">
            <v>41758</v>
          </cell>
          <cell r="J130">
            <v>1</v>
          </cell>
          <cell r="K130" t="str">
            <v>ADN</v>
          </cell>
          <cell r="M130" t="str">
            <v>Joanna Ferguson</v>
          </cell>
          <cell r="N130" t="str">
            <v>ICAF Meeting 16/04/14</v>
          </cell>
          <cell r="O130" t="str">
            <v>Lorraine Cave</v>
          </cell>
          <cell r="P130" t="str">
            <v>CO</v>
          </cell>
          <cell r="Q130" t="str">
            <v>CLOSED</v>
          </cell>
          <cell r="R130">
            <v>1</v>
          </cell>
          <cell r="S130">
            <v>42426</v>
          </cell>
          <cell r="U130">
            <v>41799</v>
          </cell>
          <cell r="V130">
            <v>41810</v>
          </cell>
          <cell r="AE130">
            <v>0</v>
          </cell>
          <cell r="AF130">
            <v>3</v>
          </cell>
          <cell r="AG130" t="str">
            <v>26/02/16- This has now been closed as Jo Feguson approved closure along with Lorraine Cave_x000D_
18/02/16_ CM email Jo and Alex ross to close this down _x000D_
28.01.16: CM sent a note to Alex Ross and J ferguspn asking them are they happy for us to close as the work was never done. LC to so start up doc_x000D_
14/12/15: CM LC is going to speak to Jo Ferguson to see if we can close this now?_x000D_
16/11/15: CM update from the planning meeting that the closedown documents are due. CM has emailed LC for these today._x000D_
_x000D_
16/10/15 EC: Update following Portfolio Plan Meeting, 15/10/15 - PO to chase JF. Update closedown to end of November._x000D_
_x000D_
29/09/15: CM Emma Catton has emailed Jo Feguson asking for her to confirm she is happy to closedown _x000D_
_x000D_
09/09/15 CM- Update from LC  We just need and email confirmation from Joanna Ferguson that they are happy to close this down. Lorraine is happy for us to contact her directly. Closedown moved back to end-Sept. CM will email Joanna fergusson._x000D_
_x000D_
20/07/15 CM LC to email Jo Fergusson for an update._x000D_
_x000D_
29/06/15 CM - LC needs to send through the closedown documents before we can close this on the system._x000D_
_x000D_
30/09/14 KB - BER due date of 30/09 removed per verbal conversation with LC.  There is a potential that this project may be withfrawn, further discussion required with Joanna._x000D_
_x000D_
28/08/14 KB -BER date moved back from 28/08 to 30/09 per verbal update from LC, pending approval from JF. Requirements are still being assessed alongside prioritising other urgent pieces of work.  _x000D_
_x000D_
31/07/2014 AT - REVISED BER DUE DATE PROVIDED AS THE 28TH OF AUG FROM 31/07/2014</v>
          </cell>
          <cell r="AJ130">
            <v>41782</v>
          </cell>
        </row>
        <row r="131">
          <cell r="A131">
            <v>3386</v>
          </cell>
          <cell r="B131" t="str">
            <v>COR3386</v>
          </cell>
          <cell r="C131" t="str">
            <v>Create new “role” for CMS to cover all activities undertaken within a Distribution Network_x000D_
(ON HOLD PENDING NEW CO)</v>
          </cell>
          <cell r="E131" t="str">
            <v>EQ-CLSD</v>
          </cell>
          <cell r="F131">
            <v>41893</v>
          </cell>
          <cell r="G131">
            <v>0</v>
          </cell>
          <cell r="H131">
            <v>41767</v>
          </cell>
          <cell r="I131">
            <v>41781</v>
          </cell>
          <cell r="J131">
            <v>1</v>
          </cell>
          <cell r="K131" t="str">
            <v>ADN</v>
          </cell>
          <cell r="M131" t="str">
            <v>Joanna Ferguson</v>
          </cell>
          <cell r="N131" t="str">
            <v>ICAF 14/05/14</v>
          </cell>
          <cell r="O131" t="str">
            <v>Helen Gohil</v>
          </cell>
          <cell r="P131" t="str">
            <v>CO</v>
          </cell>
          <cell r="Q131" t="str">
            <v>CLOSED</v>
          </cell>
          <cell r="R131">
            <v>1</v>
          </cell>
          <cell r="S131">
            <v>41893</v>
          </cell>
          <cell r="AE131">
            <v>0</v>
          </cell>
          <cell r="AF131">
            <v>3</v>
          </cell>
          <cell r="AG131" t="str">
            <v>10/05/17 DC Email from CF to confirm this change will is to be transferred to future release UK Link._x000D_
11/09/14 Closure approved at CMSG meeting on 11/09/14 (see meeting minutes) as incorporated within COR3457 for a combined CMS release. _x000D_
 _x000D_
12/06/14 KB - CMSG meeting approved closure of this (&amp; 3 other CO's) pending submission of one new combined CO.</v>
          </cell>
        </row>
        <row r="132">
          <cell r="A132">
            <v>3387</v>
          </cell>
          <cell r="B132" t="str">
            <v>COR3387</v>
          </cell>
          <cell r="C132" t="str">
            <v>Changes in the submission of weekly Throughput data files</v>
          </cell>
          <cell r="E132" t="str">
            <v>BE-CLSD</v>
          </cell>
          <cell r="F132">
            <v>41915</v>
          </cell>
          <cell r="G132">
            <v>0</v>
          </cell>
          <cell r="H132">
            <v>41767</v>
          </cell>
          <cell r="I132">
            <v>41781</v>
          </cell>
          <cell r="J132">
            <v>0</v>
          </cell>
          <cell r="K132" t="str">
            <v>NNW</v>
          </cell>
          <cell r="L132" t="str">
            <v>NGN</v>
          </cell>
          <cell r="M132" t="str">
            <v>Joanna Ferguson</v>
          </cell>
          <cell r="N132" t="str">
            <v>ICAF 14/05/14</v>
          </cell>
          <cell r="O132" t="str">
            <v>Lorraine Cave</v>
          </cell>
          <cell r="P132" t="str">
            <v>CO</v>
          </cell>
          <cell r="Q132" t="str">
            <v>CLOSED</v>
          </cell>
          <cell r="R132">
            <v>1</v>
          </cell>
          <cell r="S132">
            <v>41915</v>
          </cell>
          <cell r="T132">
            <v>0</v>
          </cell>
          <cell r="U132">
            <v>41827</v>
          </cell>
          <cell r="V132">
            <v>41838</v>
          </cell>
          <cell r="W132">
            <v>41876</v>
          </cell>
          <cell r="Z132">
            <v>3520</v>
          </cell>
          <cell r="AE132">
            <v>0</v>
          </cell>
          <cell r="AF132">
            <v>5</v>
          </cell>
          <cell r="AG132" t="str">
            <v>15/09/15 EC - Email from network RE cancellation uploaded to configuration library today. _x000D_
03/10/14 KB - Email received from Joanna Ferguson advising that NGN no longer wish to proceed with this CO.  _x000D_
07/07/14 KB - BEIR set to 18/07/14 due to the submission time of the BEO.</v>
          </cell>
          <cell r="AJ132">
            <v>41817</v>
          </cell>
        </row>
        <row r="133">
          <cell r="A133">
            <v>3396</v>
          </cell>
          <cell r="B133" t="str">
            <v>COR3396</v>
          </cell>
          <cell r="C133" t="str">
            <v>Mod Proposal 466 Changes to DM Read Services_x000D_
(CURRENTLY ON HOLD)</v>
          </cell>
          <cell r="E133" t="str">
            <v>BE-CLSD</v>
          </cell>
          <cell r="F133">
            <v>42352</v>
          </cell>
          <cell r="G133">
            <v>0</v>
          </cell>
          <cell r="H133">
            <v>41780</v>
          </cell>
          <cell r="I133">
            <v>41794</v>
          </cell>
          <cell r="J133">
            <v>1</v>
          </cell>
          <cell r="K133" t="str">
            <v>ADN</v>
          </cell>
          <cell r="M133" t="str">
            <v>Ruth Thomas</v>
          </cell>
          <cell r="N133" t="str">
            <v>ICAF 21/05/14</v>
          </cell>
          <cell r="O133" t="str">
            <v>Dave Addison</v>
          </cell>
          <cell r="P133" t="str">
            <v>CO</v>
          </cell>
          <cell r="Q133" t="str">
            <v>CLOSED</v>
          </cell>
          <cell r="R133">
            <v>1</v>
          </cell>
          <cell r="U133">
            <v>41835</v>
          </cell>
          <cell r="V133">
            <v>41848</v>
          </cell>
          <cell r="AE133">
            <v>0</v>
          </cell>
          <cell r="AF133">
            <v>3</v>
          </cell>
          <cell r="AG133" t="str">
            <v>21/12/15: CM Emailed Hilary to ask for formal closure for this project as from audit purposes._x000D_
14/12/15 CM : This has been closed down as COR3842 and all documents will be tracked going forward._x000D_
16/11/15- Update in the planning meeting from LC to see if we can close down this project down? CM to chase this with LC_x000D_
29/09/15 CM: Emma Catton has email Hilary chasing for the amended COR from the networks. The Change order has been sent to Chris Warner and  we should be reciving this shortly ready for ICAF._x000D_
09/09/15 CM: A change request xrn3780 has been raised and approved at ICAF. This will be linked to this CO which is currently waiting to be re-raised from Hilary Chapman/ Tahera Choudry. TC is going to have conversation with Lorraine cave about the CO and timescales of when this will be raised._x000D_
01/08/15 DC VK has questioned why this project has been closed as we have no closedown docs.  I have emailed HC and put a copy in the folder.  This account will show as live until the new COR is done and HC will comfirm with the customer that this one can be closed. HC to send confirmation for the customer approving this, the project can then be closed._x000D_
22/07/15 Email received from HC stating The COR relating to Mod 466 is no longer required and the project can be archived. A new COR will be raised shorthly in relation to Mod 466AV for delivery. This will supersede that of 466 (email filed in CL)._x000D_
_x000D_
21/07/15 NC spoke to HC for closure of project for assurance trial. HC will provide email to Portfolio Office to explain this. _x000D_
_x000D_
20/07/15 CM Update from LC- LC to speak with HC to get this closed and bring MOD466A to ICAF (with a new COR number)._x000D_
30/06/15- LC to set a meeting with Hilary Chapman to discuss further, as this is currently on hold_x000D_
_x000D_
30/03/15 KB - Per discussion with Jo, this is on hold pending a new CO.  _x000D_
_x000D_
03/12/14 KB - Discussed at ICAF - A HLE is now available.  A revised EQR will be issued to Networks and a BER delivery date confirmed.  _x000D_
_x000D_
11/08/14 KB - BER due date of 12/08 removed per comment in the BEIR sent on 28/07/14._x000D_
24/07/14 KB - Subject to ongoing discussion between LC &amp; DA. No BA assigned to this one as yet.  _x000D_
21/05/14 KB - Await clarification from Alan with regard to whether NGT should receive further communications.</v>
          </cell>
          <cell r="AJ133">
            <v>41809</v>
          </cell>
        </row>
        <row r="134">
          <cell r="A134">
            <v>1984</v>
          </cell>
          <cell r="B134" t="str">
            <v>COR1984</v>
          </cell>
          <cell r="C134" t="str">
            <v>Recovery of CSEP Capacity Charges from the Deemed Start Date</v>
          </cell>
          <cell r="E134" t="str">
            <v>BE-CLSD</v>
          </cell>
          <cell r="F134">
            <v>40819</v>
          </cell>
          <cell r="G134">
            <v>0</v>
          </cell>
          <cell r="H134">
            <v>40338</v>
          </cell>
          <cell r="I134">
            <v>40352</v>
          </cell>
          <cell r="J134">
            <v>0</v>
          </cell>
          <cell r="K134" t="str">
            <v>ALL</v>
          </cell>
          <cell r="M134" t="str">
            <v>Alan Raper</v>
          </cell>
          <cell r="N134" t="str">
            <v>Workload Meeting 16/06/10</v>
          </cell>
          <cell r="O134" t="str">
            <v>Dave Turpin</v>
          </cell>
          <cell r="P134" t="str">
            <v>CO</v>
          </cell>
          <cell r="Q134" t="str">
            <v>CLOSED</v>
          </cell>
          <cell r="R134">
            <v>1</v>
          </cell>
          <cell r="T134">
            <v>0</v>
          </cell>
          <cell r="U134">
            <v>40448</v>
          </cell>
          <cell r="V134">
            <v>40462</v>
          </cell>
          <cell r="AE134">
            <v>0</v>
          </cell>
          <cell r="AF134">
            <v>4</v>
          </cell>
          <cell r="AG134" t="str">
            <v>03/10/11 KB - E-mail received from Alan Raper (via Dave Turpin) authorising closure of this Change Order.  Status set to BE-CLSD.                                                                                                                                             09/06/11 AK - Update rec'd from Dave Turpin. Chris Warner has agreed verbally to close this change as it is no longer req'd. Dave Turpin will write to Alan Raper requesting authorisation to close.
18/02/11 AK - CMSG Minutes from 11/02/11 state "Xoserve will issue a ROM style document which will include the estimated costs as currently forecast, since further paid analysis would be required to provide an actual cost for this piece of work. Once it has been established whether Networks wish to continue with this work we can decide whether to revert to EQR status &amp; reissue for a chargeable BER. Xoserve will endeavour to capture the main concerns within this document so that the information is largely consistent with that Networks would have seen through the BER process.
14/02/11 AK - Dave Turpin stated that this change was discussed at CMSG on 11/02/11 &amp; it was agreed that the way forward was to produce a ROM, rather than a BER. Email sent to Networks from Dave stating "Following the discussion around COR1984 CSEPS Deemed Start Dates, we will issue a ROM style document which will include the estimated costs as currently forecast, since further paid analysis would be required to provide an actual cost for this piece of work. Once it has been established whether you wish to continue with this work we can decide whether to revert to EQR status &amp; reissue for a chargeable BER. We will endeavour to capture the main concerns within this document so that the information is largely consistent with that you would have seen through the BER process. Any questions please give me a shout." BER due date of 14/02/11 removed as we are now awaiting ROM &amp; further instruction from Networks.
18/01/11 AK - Email sent to Alan Raper by Rachel Nock stating "With regards to the above Change Order, the additional analysis has been undertaken &amp; the revised costs &amp; timescales for this change will be delivered in the BER by 14th February 2011. Please let me know if you require any further information at this stage."
19/11/10 AK - Email sent to Alan Raper from Dave Turpin stating "As per Rachel's note below and as per our conversation, this note is to confirm that we will advise you of a revised BER date as soon as possible once we have established the timescales for understanding the Gemini timescales and costs (this will be dependent on the Gemini implementation programme). As agreed the BER will therefore not be issued tomorrow." BER due date of 19/11/10 removed from Tracking Sheet. New date to be advised.
18/11/10 AK - Discussed at Workload Meeting on 17/11/10. Project Manager to contact Network to agree document can be deferred.
18/10/10 AK - Email sent to Sean McGoldrick from Simon Trivella stating "I’m not aware that the funding arrangements for the change “pots” are based on who the problem / issue resides with…. I think you are agreeing with the DN view that we shouldn’t be funding changes that have nothing to do with us!!"
18/10/10 AK - Email sent to Alan Raper from Sean McGoldrick stating "I’ve been looking into these changes, &amp; have come to the conclusion that they’re incorrectly put forward as funded by all transporters. Fundamentally, they refer to CSEPs when they should in fact refer to NDM CSEPs. This alters the landscape of the change as there are no NDM CSEPs on the NTS. From what I can see, these changes relate to DNs &amp; iGTs not exchanging information at the right time (with the iGTs potentially making a few quid into the bargain). The change even refers specifically to the DNO settlement process, quoting the parties involved in this (not NTS)!  Although the output from resolving this issue may have an impact on overall energy allocation, the problem (&amp; therefore the solution) has come about as a result of poor processes / contractual arrangements between DNs &amp; iGTs, &amp; not about changing the process by which energy is allocated from an NTS perspective. I guess what I’m saying is that this is a DN problem, into which I have no input, and while I can see how DNs feel there is an obligation to refine the process to avoid incorrect socialisation of unbilled transportation services, this has not come about as a result of anything which can be influenced by Transmission. Please feel free to pop up to discuss or, if you’re happy with the rationale above, confirm to xoserve that this change should be a DN only funded change."</v>
          </cell>
          <cell r="AJ134">
            <v>40368</v>
          </cell>
          <cell r="AK134">
            <v>40368</v>
          </cell>
        </row>
        <row r="135">
          <cell r="A135">
            <v>1985</v>
          </cell>
          <cell r="B135" t="str">
            <v>COR1985</v>
          </cell>
          <cell r="C135" t="str">
            <v>Estimation of the Additional CSEP Capacity Charges Recovered if levied from the Deemed Start Date</v>
          </cell>
          <cell r="D135">
            <v>40520</v>
          </cell>
          <cell r="E135" t="str">
            <v>PD-CLSD</v>
          </cell>
          <cell r="F135">
            <v>40571</v>
          </cell>
          <cell r="G135">
            <v>0</v>
          </cell>
          <cell r="H135">
            <v>40338</v>
          </cell>
          <cell r="I135">
            <v>40352</v>
          </cell>
          <cell r="J135">
            <v>0</v>
          </cell>
          <cell r="K135" t="str">
            <v>ALL</v>
          </cell>
          <cell r="M135" t="str">
            <v>Alan Raper</v>
          </cell>
          <cell r="N135" t="str">
            <v>Workload Meeting 16/06/10</v>
          </cell>
          <cell r="O135" t="str">
            <v>Dave Turpin</v>
          </cell>
          <cell r="P135" t="str">
            <v>CO</v>
          </cell>
          <cell r="Q135" t="str">
            <v>COMPLETE</v>
          </cell>
          <cell r="R135">
            <v>1</v>
          </cell>
          <cell r="T135">
            <v>0</v>
          </cell>
          <cell r="U135">
            <v>40448</v>
          </cell>
          <cell r="V135">
            <v>40462</v>
          </cell>
          <cell r="W135">
            <v>40466</v>
          </cell>
          <cell r="X135">
            <v>40466</v>
          </cell>
          <cell r="Y135" t="str">
            <v>XM2 Review Meeting 12/10/10</v>
          </cell>
          <cell r="Z135">
            <v>0</v>
          </cell>
          <cell r="AC135" t="str">
            <v>SENT</v>
          </cell>
          <cell r="AD135">
            <v>40534</v>
          </cell>
          <cell r="AE135">
            <v>0</v>
          </cell>
          <cell r="AF135">
            <v>4</v>
          </cell>
          <cell r="AG135" t="str">
            <v>13/01/11 AK - CCN rec'd from Fatima Kala for delivery to "Distribution Only". Tracking Sheet shows this as an "All Network" change. On checking, all correspondence that has been sent has gone out to "All Networks". Spoke to Fatima &amp; Rachel Nock who confirmed that the CCN should be sent to "All Networks".
25/11/10 AK - Discussed at Workload Meeting on 24/11/10 following a review of documents sent awaiting authorisation. Alan Raper had promised to send a response last week. Project Team are to chase a response.
18/10/10 AK - Email sent to Sean McGoldrick from Simon Trivella stating "I’m not aware that the funding arrangements for the change “pots” are based on who the problem / issue resides with…. I think you are agreeing with the DN view that we shouldn’t be funding changes that have nothing to do with us!!"
18/10/10 AK - Email sent to Alan Raper from Sean McGoldrick stating "I’ve been looking into these changes, &amp; have come to the conclusion that they’re incorrectly put forward as funded by all transporters. Fundamentally, they refer to CSEPs when they should in fact refer to NDM CSEPs. This alters the landscape of the change as there are no NDM CSEPs on the NTS. From what I can see, these changes relate to DNs &amp; iGTs not exchanging information at the right time (with the iGTs potentially making a few quid into the bargain). The change even refers specifically to the DNO settlement process, quoting the parties involved in this (not NTS)!  Although the output from resolving this issue may have an impact on overall energy allocation, the problem (&amp; therefore the solution) has come about as a result of poor processes / contractual arrangements between DNs &amp; iGTs, &amp; not about changing the process by which energy is allocated from an NTS perspective. I guess what I’m saying is that this is a DN problem, into which I have no input, and while I can see how DNs feel there is an obligation to refine the process to avoid incorrect socialisation of unbilled transportation services, this has not come about as a result of anything which can be influenced by Transmission. Please feel free to pop up to discuss or, if you’re happy with the rationale above, confirm to xoserve that this change should be a DN only funded change."
14/10/10 AK - Following the release of the BER, email sent to Alan Raper from Simon Trivella stating "Unless I’ve missed something this looks like a definite one to proceed with."</v>
          </cell>
          <cell r="AH135" t="str">
            <v>CLSD</v>
          </cell>
          <cell r="AI135">
            <v>40571</v>
          </cell>
          <cell r="AJ135">
            <v>40368</v>
          </cell>
          <cell r="AK135">
            <v>40368</v>
          </cell>
          <cell r="AL135">
            <v>40534</v>
          </cell>
          <cell r="AM135">
            <v>40534</v>
          </cell>
          <cell r="AN135">
            <v>40534</v>
          </cell>
          <cell r="AP135">
            <v>40556</v>
          </cell>
        </row>
        <row r="136">
          <cell r="A136">
            <v>1251</v>
          </cell>
          <cell r="B136" t="str">
            <v>COR1251</v>
          </cell>
          <cell r="C136" t="str">
            <v xml:space="preserve">RPA Messages Redevelopment </v>
          </cell>
          <cell r="D136">
            <v>40168</v>
          </cell>
          <cell r="E136" t="str">
            <v>PD-CLSD</v>
          </cell>
          <cell r="F136">
            <v>42474</v>
          </cell>
          <cell r="G136">
            <v>0</v>
          </cell>
          <cell r="H136">
            <v>39625</v>
          </cell>
          <cell r="J136">
            <v>0</v>
          </cell>
          <cell r="K136" t="str">
            <v>ADN</v>
          </cell>
          <cell r="M136" t="str">
            <v>Joel Martin</v>
          </cell>
          <cell r="N136" t="str">
            <v>Priotisation Meeting 02/07/08</v>
          </cell>
          <cell r="O136" t="str">
            <v>Lorraine Cave</v>
          </cell>
          <cell r="P136" t="str">
            <v>CR</v>
          </cell>
          <cell r="Q136" t="str">
            <v>CLOSED</v>
          </cell>
          <cell r="R136">
            <v>1</v>
          </cell>
          <cell r="U136">
            <v>39731</v>
          </cell>
          <cell r="W136">
            <v>39994</v>
          </cell>
          <cell r="X136">
            <v>39994</v>
          </cell>
          <cell r="Y136" t="str">
            <v>XEC</v>
          </cell>
          <cell r="Z136">
            <v>17.899999999999999</v>
          </cell>
          <cell r="AC136" t="str">
            <v>SENT</v>
          </cell>
          <cell r="AD136">
            <v>40198</v>
          </cell>
          <cell r="AE136">
            <v>0</v>
          </cell>
          <cell r="AF136">
            <v>3</v>
          </cell>
          <cell r="AG136" t="str">
            <v>14/04/16: Email confirming from Finance (Mark Bignell) to now close down these 3 projects - COR1133, COR1251 and COR1483 can be closed.  I have the final spend as being £613,160.30.  There are no further invoices expected._x000D_
_x000D_
21/03/16: LC in planning meeting - Mark Bignell has an action to close these._x000D_
14/12/15 CM -LC SEEING FINANCE THIS AFTERNOON TO AGREE NEXT ACTIONS._x000D_
16/10/15 EC: Update following Portfolio Plan Meeting, 15/10/15 - Finance have lost the paperwork. LC to speak to Mark. Update closedown to the end of November._x000D_
01/10/15: CM - Emma Catton has emailed reminding LC and MB that the ECF and CCN is due to be complted today._x000D_
17/09 CM Cross checked from Masterplan and the CCN due date updated_x000D_
09/09/15 CM -  Update from LC– Mark can’t find the ECF to confirm close down, so LC is looking into this/will put together another. We’ve moved closedown back to end-Sept._x000D_
19/08/15- CM &amp; DC emailed MB today for the PIA report to close off on database._x000D_
20/07/15 CM - LC has now emailed Mark Bignall for an update and this is still on track to 100% closedown by the end of August 2015._x000D_
06/02/12 AK - Discussed at Workload Meeting on 01/02/12. Closure of this change is being carried out under COR1133.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 This change is being carried out under COR1133, therefore CCN due date moved back from 01/06/11 to 01/07/11.
20/04/11 AK - Update rec'd from Harvey Padham. CCN due date amended from 28/04/11 to 01/06/11. All invoices have been received. Project Team are currently challenging IP costs.
21/03/11 KB - Update received from Lewis Plummer - This project forms part of the CCN for COR1133 - CCN due date amended from 29/07/11 to 28/04/11 to bring into line with COR1133 (for which final invoices are still being collated).                                                                                                                                                                                                                                        26/01/11 AK - Discussed at Workload Meeting today. A meeting is taking place on Thursday, 27/01/11 to understand the direction for CAPS Development. CCN due date amended from 31/01/11 to 29/07/11.
10/11/10 AK - Update rec'd from Lorraine Cave. This is being carried out in line with COR1133. CCN due date amended from 22/11/10 to 30/01/11. 
01/07/10 AK - Discussed at Workload Meeting on 30/06/10. This change is being closed down in line with COR1133 (Implementation due 22/11/10). CCN due date moved back to 22/11/10.
17/05/10 AK - Email rec'd from Lewis Plummer following the release of the Manager Aligned Report stating "This was successfully implemented on 8th May, PIS is scheduled to complete 21st May - this is subject to a decision by Application Support dependant on the number of scenarios encountered, potentially this may increase by a further 2 weeks."
12/05/10 AK - Discussed at Workload Meeting today. Change implemented successfully on 08/05/10. CCN due 30/06/10.
27/04/10 AK - Update rec'd from Lorraine Cave. Implementation due date amended to 08/05/10.
14/04/10 KB - Email rec'd from Lewis Plummer advising imp date to be changed from 17/04/10 to 24/04/10.                                                                                                                                     
17/03/10 AK - Update rec'd from Lorraine Cave advising that analysis has been completed &amp; ADR is being approved. Technical Design phase now underway.  
24/02/10 AK - Update rec'd from Lorraine Cave. Implementation date is to remain 17/04/10 as these are being carried out as separate developments within COR1133.
05/02/10 AK - Email rec'd from Max Pemberton dated 04/02/10 stating "Confirmed with Lewis that the Impacted Network should be "Distribution  Networks Only"; and the NOR to be Joel Martin." Also, another email rec'd from Max stating "Lewis has confirmed the start date as 18/01/10"
25/01/10 AK - Email rec'd from Lewis Plummer stating "In the financial forecast sheet COR1251 is shown as a Business Improvement Change (Cat 6), can you please update this to show it as Change Order Budget (Cat 3)". External spend category amended from 6 to 3.
25/01/10 AK - SN for COR1133 was sent out 22/01/10. This change has been updated in line with COR1133.
11/01/10 AK - Updated in line with COR1133.
06/01/10 AK - Email rec'd from Lorraine Cave stating "being delivered with 1133 due to start Mon."
23/12/09 AK - Update rec'd from Lewis Plummer. This change is being carried out through DM Elective. A revised BER was sent out on 15/12/09 to remove the references &amp; costs associated with the UNC 4.4 change as this has been removed from the scope of DM Elective. A Change Authorisation was rec'd from Joel Martin on 21/12/09 &amp; the status amended to SN-PROD. This change has been updated in line with DM Elective (COR1133).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06/07/09 AK - Update rec'd from Dave Addison. BER has been completed as this was included in the Business Case for DM Elective (COR1133). Status to remain BE-SENT as at 09/04/09 in line with COR1133. 
13/05/09 AK - Email rec'd from Dave Addison stating that the Business Case has been approved by XEC on 07/04/09 so the status should have been moved on to BE-SENT to reflect this.
02/04/09 AK - Sharon Cox advised that the Business Case was submitted &amp; approved on 10/10/08. 
27/03/09 AK - Dave Addison advised that the Analysis Business Case has been submitted (date to be confirmed with Sharon Cox) &amp; this represents the EQR. The BER due date is estimated to be 30/06/09.
07/01/09 AK - Update rec'd from Sharon Cox. Dave Addison is still the Manager responsible for this project, not Lorraine Cave. Tracking Sheet amended.
19/12/08 AK - Update rec'd from Sharon Cox. She should be shown as the Analyst for this change. Analysis Workpacks are with Wipro. There is no implementation for this change, which may be bundled into DM Elective.
18/12/08 AK - Verbal update rec'd from Katrina Stait following a conversation she had with Julie Smart. Ownership of this change has moved from Dave Addison (Lewis Plummer) to Lorraine Cave (Steve Ganney &amp; Sharon Cox).
24/09/08 - Update received from Lewis Plummer. The Project Brief has been approved (17/07/08), we have received a Workpack response and have some queries on the content.
24/09/08 AK - Chase sent asking for current status of change order.                                                       
16/09/08 AK - External Spend Category populated as requested by Max Pemberton.</v>
          </cell>
          <cell r="AH136" t="str">
            <v>CLSD</v>
          </cell>
          <cell r="AI136">
            <v>40306</v>
          </cell>
          <cell r="AJ136">
            <v>39731</v>
          </cell>
          <cell r="AK136">
            <v>39731</v>
          </cell>
          <cell r="AL136">
            <v>40185</v>
          </cell>
          <cell r="AM136">
            <v>40200</v>
          </cell>
          <cell r="AN136">
            <v>40200</v>
          </cell>
          <cell r="AO136">
            <v>40306</v>
          </cell>
          <cell r="AP136">
            <v>42277</v>
          </cell>
        </row>
        <row r="137">
          <cell r="A137">
            <v>1483</v>
          </cell>
          <cell r="B137" t="str">
            <v>COR1483</v>
          </cell>
          <cell r="C137" t="str">
            <v>PRN Generated from Late DM Reads</v>
          </cell>
          <cell r="D137">
            <v>40168</v>
          </cell>
          <cell r="E137" t="str">
            <v>PD-CLSD</v>
          </cell>
          <cell r="F137">
            <v>42474</v>
          </cell>
          <cell r="G137">
            <v>0</v>
          </cell>
          <cell r="H137">
            <v>39840</v>
          </cell>
          <cell r="I137">
            <v>39903</v>
          </cell>
          <cell r="J137">
            <v>0</v>
          </cell>
          <cell r="N137" t="str">
            <v>Workload Meeting 28/01/09</v>
          </cell>
          <cell r="O137" t="str">
            <v>Lorraine Cave</v>
          </cell>
          <cell r="P137" t="str">
            <v>BI</v>
          </cell>
          <cell r="Q137" t="str">
            <v>CLOSED</v>
          </cell>
          <cell r="R137">
            <v>0</v>
          </cell>
          <cell r="V137">
            <v>39912</v>
          </cell>
          <cell r="W137">
            <v>39912</v>
          </cell>
          <cell r="X137">
            <v>39912</v>
          </cell>
          <cell r="AC137" t="str">
            <v>SENT</v>
          </cell>
          <cell r="AD137">
            <v>40198</v>
          </cell>
          <cell r="AE137">
            <v>0</v>
          </cell>
          <cell r="AF137">
            <v>6</v>
          </cell>
          <cell r="AG137" t="str">
            <v>14/04/16: Email confirming from Finance (Mark Bignell) to now close down these 3 projects - COR1133, COR1251 and COR1483 can be closed.  I have the final spend as being £613,160.30.  There are no further invoices expected._x000D_
_x000D_
21/3/16: LC in planning meeting - Mark Bignell has an action to close these._x000D_
14/12/15 CM - Planning meeting - LC SEEING FINANCE THIS AFTERNOON TO AGREE NEXT ACTIONS._x000D_
16/10/15 EC: Update following Portfolio Plan Meeting, 15/10/15 - Finance have lost the paperwork. LC to speak to Mark. Update closedown to end of November._x000D_
01/10/15: CM - Emma Catton has emailed reminding LC and MB that the ECF and CCN is due to be complted today._x000D_
17/09 CM Cross checked from Masterplan and the CCN due date updated_x000D_
09/09/15 CM -  Update from LC– Mark can’t find the ECF to confirm close down, so LC is looking into this/will put together another. We’ve moved closedown back to end-Sept._x000D_
19/08/15 - CM &amp; DC have email Mark Bignall for closedown docs._x000D_
20/07/15 CM - LC has now emailed Mark Bignall for an update and this is still on track to 100% closedown by the end of August 2015._x000D_
06/02/12 AK - Discussed at Workload Meeting on 01/02/12. Closure of this change is being carried out under COR1133.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 This change is being carried out under COR1133, therefore CCN due date moved back from 01/06/11 to 01/07/11.
20/04/11 AK - Update rec'd from Harvey Padham. CCN due date amended from 28/04/11 to 01/06/11. All invoices have been received. Project Team are currently challenging IP costs.
21/03/11 KB - Update received from Lewis Plummer - This project forms part of the CCN for COR1133 - CCN due date amended from 29/07/11 to 28/04/11 to bring into line with COR1133 (for which final invoices are still being collated).                                                                                                       
26/01/11 AK - Discussed at Workload Meeting today. A meeting is taking place on Thursday, 27/01/11 to understand the direction for CAPS Development. CCN due date amended from 31/01/11 to 29/07/11.
10/11/10 AK - Update rec'd from Lorraine Cave. This is being carried out in line with COR1133. CCN due date amended from 22/11/10 to 31/01/11. 
01/07/10 AK - Discussed at Workload Meeting on 30/06/10. This change is being closed down in line with COR1133 (Implementation due 22/11/10). CCN due date moved back to 22/11/10.
01/06/10 AK - Project Start Date populated as per data held in Clarity.
17/05/10 AK - Email rec'd from Lewis Plummer following the release of the Manager Aligned Report stating "This was successfully implemented on 8th May, PIS is scheduled to complete 21st May."
12/05/10 AK - Discussed at Workload Meeting today. Change implemented successfully on 08/05/10. CCN due 30/06/10.
27/04/10 AK - Update rec'd from Lorraine Cave. Implementation due date amended to 08/05/10.
14/04/10 KB - E mail received from Lewis Plummer advising that imp due date to be changed from 17/04/10 to 24/04/10.                                                                                                                                      
06/02/12 AK - Closure of this change is being carried out under COR1133.
17/03/10 AK - Update rec'd from Lorraine Cave advising that analysis has been completed &amp; ADR is being approved. Technical Design phase now underway.  
24/02/10 AK - Update rec'd from Lorraine Cave. Implementation date is to remain 17/04/10 as these are being carried out as separate developments within COR1133.
25/01/10 AK - SN for COR1133 was sent out 22/01/10. This change has been updated in line with COR1133.
11/01/10 AK - Updated in line with COR1133.
06/01/10 AK - Email rec'd from Lorraine Cave stating "being delivered with 1133 due to start 2 weeks."
23/12/09 AK - Update rec'd from Lewis Plummer. This change is being carried out through DM Elective. A revised BER was sent out on 15/12/09 to remove the references &amp; costs associated with the UNC 4.4 change as this has been removed from the scope of DM Elective. A Change Authorisation was rec'd from Joel Martin on 21/12/09 &amp; the status amended to SN-PROD. This change has been taken off hold &amp; updated in line with DM Elective (COR1133).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06/07/09 AK - Update rec'd from Dave Addison. No EQR has been produced for this project. BER has been completed as this was included in the Business Case for DM Elective (COR1133). Change to remain on hold. Status to be updated to BE-SENT as at 09/04/09 in line with COR1133. 
29/05/09 AK - Update rec'd from Dave Addison. Change to be put on hold. To be implemented with DM Elective (COR1133)
05/05/09 AK - Update rec'd from Sharon Cox. BRD is still out with business for approval. Dave Addison was going to chase response. EQR due date amended to 29/05/09.
02/04/09 AK - Sharon Cox advised that the BRD is currently out with the business for approval. EQR due date populated as 30/04/09 to ensure we do not loose visibilty. 
27/03/09 AK - Dave Addison advised that the status for this change should be EQ-PROD. 
11/03/09 AK - Change Request rec'd, approved by Tricia Moody in place of Project Mandate. EQ initial response to remain as 31/03/09.
10/03/09 AK - Update rec'd from Sharon Cox. A Change Request was drafted &amp; sent to the Business last week for them to complete the business case &amp; other missing data &amp; return to us in order to start this project off. As this is an internal change, the EQ initial response date has been amended from 10/03/09 to 31/03/09 in order to ensure an update is requested.
12/02/09 AK - Update rec'd from Sharon Cox stating that we are awaiting a formal Change Request from the business. This is an internal change &amp; therefore is not subject to initial response dates. The EQ initial response date has been amended from 10/02/09 to 10/03/09 to ensure an update is requested &amp; we do not loose visibility.
28/01/09 AK - New change approved at Workload Meeting today. This is a database change that has been identified via work carried out on an internal Business Improvement raised under COR0293. The new change will run alongside COR0293 but will have its own funding &amp; documentation.</v>
          </cell>
          <cell r="AH137" t="str">
            <v>CLSD</v>
          </cell>
          <cell r="AI137">
            <v>40306</v>
          </cell>
          <cell r="AL137">
            <v>40185</v>
          </cell>
          <cell r="AM137">
            <v>40200</v>
          </cell>
          <cell r="AN137">
            <v>40200</v>
          </cell>
          <cell r="AO137">
            <v>40306</v>
          </cell>
          <cell r="AP137">
            <v>42277</v>
          </cell>
        </row>
        <row r="138">
          <cell r="A138">
            <v>3288</v>
          </cell>
          <cell r="B138" t="str">
            <v>COR3288</v>
          </cell>
          <cell r="C138" t="str">
            <v>UNC MOD 431 - Portfolio Reconciliation – Supplier Data Set</v>
          </cell>
          <cell r="D138">
            <v>41786</v>
          </cell>
          <cell r="E138" t="str">
            <v>PD-CLSD</v>
          </cell>
          <cell r="F138">
            <v>42387</v>
          </cell>
          <cell r="G138">
            <v>0</v>
          </cell>
          <cell r="H138">
            <v>41639</v>
          </cell>
          <cell r="I138">
            <v>41653</v>
          </cell>
          <cell r="J138">
            <v>1</v>
          </cell>
          <cell r="K138" t="str">
            <v>ADN</v>
          </cell>
          <cell r="M138" t="str">
            <v>Joel Martin / Colin Thomson</v>
          </cell>
          <cell r="N138" t="str">
            <v>ICAF Meeting 08/01/14</v>
          </cell>
          <cell r="O138" t="str">
            <v>Andy Simpson</v>
          </cell>
          <cell r="P138" t="str">
            <v>CO</v>
          </cell>
          <cell r="Q138" t="str">
            <v>COMPLETE</v>
          </cell>
          <cell r="R138">
            <v>1</v>
          </cell>
          <cell r="S138">
            <v>42387</v>
          </cell>
          <cell r="U138">
            <v>41675</v>
          </cell>
          <cell r="V138">
            <v>41688</v>
          </cell>
          <cell r="W138">
            <v>41787</v>
          </cell>
          <cell r="Y138" t="str">
            <v>Pre Sanction Meeting 20/05/14</v>
          </cell>
          <cell r="Z138">
            <v>1405</v>
          </cell>
          <cell r="AC138" t="str">
            <v>SENT</v>
          </cell>
          <cell r="AD138">
            <v>41795</v>
          </cell>
          <cell r="AE138">
            <v>0</v>
          </cell>
          <cell r="AF138">
            <v>3</v>
          </cell>
          <cell r="AG138" t="str">
            <v>27/01/16: Update from Planning Meeting, 26/01/16 - Tahera Choudhury to produce LLR, should get it by the end of Feb. _x000D_
20/01/16: CM CCN sent to AS and asked for the  Lessons learnt._x000D_
18/01/16: DC Approved CCN received today and put into config Library.  Email sent to CM to update tracker._x000D_
15/01/16: CM approach Chris Warner in CMSG chasing the CCN. I have had to forward this over to Sue Hilbourne to get approval. But Chris was happy to close this down._x000D_
_x000D_
23/12/2015 EC - Sent CCN to Networks, waiting approval back. _x000D_
14/12/15: Planning meeting - ANDY SIMPSON TO GET BACK TO US ON CLOSEDOWN DOCUMENTS (CCN, ECF). Asked about Delivery documents, CMc to ask AS for Delivery docs. Asked if they still need to book time towards this, CMc to confirm._x000D_
16/10/15 EC: Update following Portfolio Plan Meeting, 15/10/15 - Andy Simpson has been off ill and Debi and Christina don't know anything about this. CCN needs to go to the networks. _x000D_
14/09/152 CM - Chaser email sent to AS to see if on track for CCN on 30/09/15_x000D_
17/08/15: CM Andy to give an update towards the end of Sept 15._x000D_
06/08/15 DC AS has come back to us to say that the imp date is 30/06/15 and the current CCN due date is 30/09/15. NC asked about CL docs, No initiation or delivery doc waiting for CD docs._x000D_
27/07/15 CM meeting with JR - near to closedown, JR persuing with AS.  JR gets reports from AS weekly with updates._x000D_
0/04/14 KB BER due date of 21/04 removed as per agreement at CMSG meeting.  New date to be advised. _x000D_
20/01/14 KB - Update provided by AS - Analysing new CO for potential inclusion within CMS release.</v>
          </cell>
          <cell r="AH138" t="str">
            <v>CLSD</v>
          </cell>
          <cell r="AI138">
            <v>42387</v>
          </cell>
          <cell r="AJ138">
            <v>41670</v>
          </cell>
          <cell r="AL138">
            <v>41799</v>
          </cell>
          <cell r="AO138">
            <v>42185</v>
          </cell>
          <cell r="AP138">
            <v>42277</v>
          </cell>
        </row>
        <row r="139">
          <cell r="A139">
            <v>2457</v>
          </cell>
          <cell r="B139" t="str">
            <v>COR2457</v>
          </cell>
          <cell r="C139" t="str">
            <v>Development of Procedures to Cover the Claims Process Introduced by the Implementation-of Mod 429</v>
          </cell>
          <cell r="D139">
            <v>41704</v>
          </cell>
          <cell r="E139" t="str">
            <v>PD-CLSD</v>
          </cell>
          <cell r="F139">
            <v>41921</v>
          </cell>
          <cell r="G139">
            <v>1</v>
          </cell>
          <cell r="H139">
            <v>41528</v>
          </cell>
          <cell r="I139">
            <v>41541</v>
          </cell>
          <cell r="J139">
            <v>1</v>
          </cell>
          <cell r="K139" t="str">
            <v>ALL</v>
          </cell>
          <cell r="M139" t="str">
            <v>Ruth Thomas</v>
          </cell>
          <cell r="N139" t="str">
            <v>CMSG Meeting 11/09/13</v>
          </cell>
          <cell r="O139" t="str">
            <v>Lorraine Cave</v>
          </cell>
          <cell r="P139" t="str">
            <v>CO</v>
          </cell>
          <cell r="Q139" t="str">
            <v>COMPLETE</v>
          </cell>
          <cell r="R139">
            <v>1</v>
          </cell>
          <cell r="S139">
            <v>41921</v>
          </cell>
          <cell r="U139">
            <v>41684</v>
          </cell>
          <cell r="V139">
            <v>41698</v>
          </cell>
          <cell r="X139">
            <v>41689</v>
          </cell>
          <cell r="Y139" t="str">
            <v>Pre Sanction Meeting 18/02/14</v>
          </cell>
          <cell r="Z139">
            <v>4420</v>
          </cell>
          <cell r="AC139" t="str">
            <v>SENT</v>
          </cell>
          <cell r="AD139">
            <v>41711</v>
          </cell>
          <cell r="AE139">
            <v>0</v>
          </cell>
          <cell r="AF139">
            <v>4</v>
          </cell>
          <cell r="AG139" t="str">
            <v>_x000D_
09/10/14 KB - Approval to close provided at the CMSG meeting on 09/10/14.  Refer to CMSG meeting minutes. _x000D_
12/08/14 KB - Update on CCN provided by Sue - We cannot issue the CCN until all time has been put into MySap and I am still awaiting time to be input by Dave Addison. When Lorraine returns from leave, I will ask her about sending out the CCN based on the costs as they stand at that time._x000D_
_x000D_
28/04 - Update provided by Nita - This change was implemented on 1st April._x000D_
The CCN has not yet been issued, following instruction from Alan Raper, until Mod474 is implemented._x000D_
We have been informed that Mod474 may be implemented 6th June 2014._x000D_
_x000D_
11/09/13 KB - This CO was submitted during the CMSG discussion on 11th September.  It was previously a ROM request (EVS2457) - a ROM was drafted but placed on hold and not issued to Networks.  This ROM has been provided to LC.</v>
          </cell>
          <cell r="AH139" t="str">
            <v>CLSD</v>
          </cell>
          <cell r="AI139">
            <v>41921</v>
          </cell>
          <cell r="AJ139">
            <v>41555</v>
          </cell>
          <cell r="AL139">
            <v>41718</v>
          </cell>
          <cell r="AO139">
            <v>41729</v>
          </cell>
        </row>
        <row r="140">
          <cell r="A140">
            <v>2859</v>
          </cell>
          <cell r="B140" t="str">
            <v>COR2859</v>
          </cell>
          <cell r="C140" t="str">
            <v>Evaluation of the Addition of the GB Country Prefix to all NWO  VAT Numbers for Invoicing</v>
          </cell>
          <cell r="E140" t="str">
            <v>EQ-CLSD</v>
          </cell>
          <cell r="F140">
            <v>41773</v>
          </cell>
          <cell r="G140">
            <v>1</v>
          </cell>
          <cell r="H140">
            <v>41540</v>
          </cell>
          <cell r="I140">
            <v>41551</v>
          </cell>
          <cell r="J140">
            <v>0</v>
          </cell>
          <cell r="N140" t="str">
            <v>Communications between Andy Simpson &amp; Max Pemberton (obo Lorraine Cave)</v>
          </cell>
          <cell r="O140" t="str">
            <v>Andy Simpson</v>
          </cell>
          <cell r="P140" t="str">
            <v>CR</v>
          </cell>
          <cell r="Q140" t="str">
            <v>CLOSED</v>
          </cell>
          <cell r="R140">
            <v>0</v>
          </cell>
          <cell r="AE140">
            <v>0</v>
          </cell>
          <cell r="AF140">
            <v>6</v>
          </cell>
          <cell r="AG140" t="str">
            <v>14/05/14 KB Email received from Debi Jones confirming closure as this is part of the UKLP.  Approved by Jane Rocky.  _x000D_
31/03/14 KB - Update provided verbally by Debi Jones.  This CO may close down as incorporated as part of the UK Link Programme. Await formal notification. _x000D_
22/01/14 KB - Update provided by AS - Defining scope of work within the workpack process, delays encountered due to Operational resource constraints, defining options paper to progress._x000D_
22/10/13 KB - Update provided by Sarah Hadley - "The Project Brief has been completed and reviewed._x000D_
The Workpack has been prepared and is out for review"._x000D_
07/10/13 KB - Update provided by Sarah Hadley - BRD : 21/10_x000D_
Workpack Submitted : 4/11_x000D_
Implementation : 6/1/14_x000D_
23/09/13 KB - This was originally due to be implemented as part of COR1721 (Extension of the EUC Numeric Code), however this was de-scoped due to funding.  The request was subsequently re-submitted independently, however the initial HLE takes it out of scope for the Minor Enhancement team.  It will now proceed as COR2859.</v>
          </cell>
          <cell r="AJ140">
            <v>41568</v>
          </cell>
          <cell r="AO140">
            <v>41645</v>
          </cell>
        </row>
        <row r="141">
          <cell r="A141">
            <v>2831.3</v>
          </cell>
          <cell r="B141" t="str">
            <v>COR2831.3</v>
          </cell>
          <cell r="C141" t="str">
            <v>COR2831.3 - Acting as a Smart Metering Nominated Agent on behalf of a GTs</v>
          </cell>
          <cell r="E141" t="str">
            <v>PD-HOLD</v>
          </cell>
          <cell r="F141">
            <v>41605</v>
          </cell>
          <cell r="G141">
            <v>0</v>
          </cell>
          <cell r="H141">
            <v>41563</v>
          </cell>
          <cell r="J141">
            <v>0</v>
          </cell>
          <cell r="K141" t="str">
            <v>ALL</v>
          </cell>
          <cell r="M141" t="str">
            <v>Joel Martin</v>
          </cell>
          <cell r="N141" t="str">
            <v>CMSG Meeting 09/10/13 &amp; asigned to LCh per email dated 16/10/13.</v>
          </cell>
          <cell r="O141" t="str">
            <v>Helen Pardoe</v>
          </cell>
          <cell r="P141" t="str">
            <v>CO</v>
          </cell>
          <cell r="Q141" t="str">
            <v>ON HOLD</v>
          </cell>
          <cell r="R141">
            <v>1</v>
          </cell>
          <cell r="AE141">
            <v>0</v>
          </cell>
          <cell r="AF141">
            <v>42</v>
          </cell>
          <cell r="AG141" t="str">
            <v>16/12/15 Cm: LOOKING AT BACK END OF 2016 FOR ABOVE THE LINE. Back off hold not until 2016/2017. Jon does not know what month this will be as if yet. _x000D_
_x000D_
08/12/15- CM this won't be coming off hold until 2016/ 2017._x000D_
_x000D_
17/02/14 KB - Transferred from Lee Chambers to Helen Gohil._x000D_
_x000D_
10/02/14 KB - Update provided by Lee - "No, but this subject is not closed yet as the DN’s have written to DECC and until they have a response I think Joel will leave the CO on hold!  One for discussion at the CMSG on Wed"._x000D_
_x000D_
29/11/13 KB - Note received from Joel Martin confirming that this piece of work should progress as an Evaluation Service initially until clarity is obtained on a number of key elements of Smart Energy Code._x000D_
 A full analysis and delivery quote will then be required.  EQIR target date of 10/12/13 removed.   _x000D_
_x000D_
27/11/13 KB - Replacement CO submitted by Joel Martin.  As agreed with Lee Chambers this is a direct replacement of the original request submitted by Jo and should progress under COR2831.3 Title changed in accordance with the new submission and NOR transferred from Jo to Joel.   Also taken off hold.  _x000D_
_x000D_
29/10/2013 AT - Put ON HOLD following confirmation from Joanna Ferguson._x000D_
_x000D_
16/10/13 KB - As advised by Lee Chambers, this should progress as COR2831.3.</v>
          </cell>
        </row>
        <row r="142">
          <cell r="A142">
            <v>3234</v>
          </cell>
          <cell r="B142" t="str">
            <v>COR3234</v>
          </cell>
          <cell r="C142" t="str">
            <v>Unregistered Supply Points – Portfolio Clearance Initiative</v>
          </cell>
          <cell r="D142">
            <v>41683</v>
          </cell>
          <cell r="E142" t="str">
            <v>PD-CLSD</v>
          </cell>
          <cell r="F142">
            <v>41730</v>
          </cell>
          <cell r="G142">
            <v>0</v>
          </cell>
          <cell r="H142">
            <v>41565</v>
          </cell>
          <cell r="I142">
            <v>41578</v>
          </cell>
          <cell r="J142">
            <v>1</v>
          </cell>
          <cell r="K142" t="str">
            <v>ADN</v>
          </cell>
          <cell r="M142" t="str">
            <v>Joel Martin</v>
          </cell>
          <cell r="O142" t="str">
            <v>Lorraine Cave</v>
          </cell>
          <cell r="P142" t="str">
            <v>CO</v>
          </cell>
          <cell r="Q142" t="str">
            <v>COMPLETE</v>
          </cell>
          <cell r="R142">
            <v>1</v>
          </cell>
          <cell r="S142">
            <v>41730</v>
          </cell>
          <cell r="T142">
            <v>0</v>
          </cell>
          <cell r="U142">
            <v>41592</v>
          </cell>
          <cell r="V142">
            <v>41605</v>
          </cell>
          <cell r="W142">
            <v>41635</v>
          </cell>
          <cell r="Y142" t="str">
            <v>Pre Sanction Meeting 26/11/13</v>
          </cell>
          <cell r="Z142">
            <v>0</v>
          </cell>
          <cell r="AC142" t="str">
            <v>PROD</v>
          </cell>
          <cell r="AD142">
            <v>41683</v>
          </cell>
          <cell r="AE142">
            <v>0</v>
          </cell>
          <cell r="AF142">
            <v>3</v>
          </cell>
          <cell r="AG142" t="str">
            <v>17/02/14 KB - Approval received from Joel.  SNIR due date removed and status changed to PD-IMPD.  _x000D_
17/02/14 KB - Note sent to Joel asking for his approval to bypass the SN as the project delivered on 31/01/14 and is progressing through to closedown.  Await response.  _x000D_
21/10/13 KB - Lorraine Cave is currently looking at this CO and will advise of update.  Assigned to LC until further confirmation received.</v>
          </cell>
          <cell r="AH142" t="str">
            <v>CLSD</v>
          </cell>
          <cell r="AI142">
            <v>41730</v>
          </cell>
          <cell r="AJ142">
            <v>41592</v>
          </cell>
        </row>
        <row r="143">
          <cell r="A143">
            <v>3247</v>
          </cell>
          <cell r="B143" t="str">
            <v>COR3247</v>
          </cell>
          <cell r="C143" t="str">
            <v>Investigate feasibility of issuing a rejection file to a User where sanctions are applied.</v>
          </cell>
          <cell r="D143">
            <v>41702</v>
          </cell>
          <cell r="E143" t="str">
            <v>PD-CLSD</v>
          </cell>
          <cell r="F143">
            <v>41842</v>
          </cell>
          <cell r="G143">
            <v>0</v>
          </cell>
          <cell r="H143">
            <v>41577</v>
          </cell>
          <cell r="I143">
            <v>41590</v>
          </cell>
          <cell r="J143">
            <v>1</v>
          </cell>
          <cell r="K143" t="str">
            <v>ADN</v>
          </cell>
          <cell r="M143" t="str">
            <v>Joanna Ferguson</v>
          </cell>
          <cell r="O143" t="str">
            <v>Lorraine Cave</v>
          </cell>
          <cell r="P143" t="str">
            <v>CO</v>
          </cell>
          <cell r="Q143" t="str">
            <v>COMPLETE</v>
          </cell>
          <cell r="R143">
            <v>0</v>
          </cell>
          <cell r="S143">
            <v>41842</v>
          </cell>
          <cell r="U143">
            <v>0</v>
          </cell>
          <cell r="V143">
            <v>41681</v>
          </cell>
          <cell r="W143">
            <v>41690</v>
          </cell>
          <cell r="Y143" t="str">
            <v>Pre Sanction Meeting 11/02/14</v>
          </cell>
          <cell r="Z143">
            <v>2376</v>
          </cell>
          <cell r="AC143" t="str">
            <v>SENT</v>
          </cell>
          <cell r="AD143">
            <v>41715</v>
          </cell>
          <cell r="AE143">
            <v>0</v>
          </cell>
          <cell r="AF143">
            <v>3</v>
          </cell>
          <cell r="AG143" t="str">
            <v>30/10/2013 AT - CO-RCVD 30/10/2013 and assigned to Lorraine Cave/Darran Dredge.</v>
          </cell>
          <cell r="AH143" t="str">
            <v>CLSD</v>
          </cell>
          <cell r="AI143">
            <v>41842</v>
          </cell>
          <cell r="AJ143">
            <v>41586</v>
          </cell>
          <cell r="AL143">
            <v>41715</v>
          </cell>
          <cell r="AM143">
            <v>41715</v>
          </cell>
          <cell r="AO143">
            <v>41820</v>
          </cell>
          <cell r="AP143">
            <v>41829</v>
          </cell>
        </row>
        <row r="144">
          <cell r="A144">
            <v>2949</v>
          </cell>
          <cell r="B144" t="str">
            <v>COR2949</v>
          </cell>
          <cell r="C144" t="str">
            <v>UNC Mod 458 Seasonal LDZ Capacity Rights</v>
          </cell>
          <cell r="D144">
            <v>41990</v>
          </cell>
          <cell r="E144" t="str">
            <v>PD-IMPD</v>
          </cell>
          <cell r="F144">
            <v>42921</v>
          </cell>
          <cell r="G144">
            <v>1</v>
          </cell>
          <cell r="H144">
            <v>41802</v>
          </cell>
          <cell r="I144">
            <v>41815</v>
          </cell>
          <cell r="J144">
            <v>1</v>
          </cell>
          <cell r="K144" t="str">
            <v>ADN</v>
          </cell>
          <cell r="M144" t="str">
            <v>Colin Thomson</v>
          </cell>
          <cell r="N144" t="str">
            <v>ICAF 18/06/14</v>
          </cell>
          <cell r="O144" t="str">
            <v>Lorraine Cave</v>
          </cell>
          <cell r="P144" t="str">
            <v>CO</v>
          </cell>
          <cell r="Q144" t="str">
            <v>LIVE</v>
          </cell>
          <cell r="R144">
            <v>1</v>
          </cell>
          <cell r="T144">
            <v>0</v>
          </cell>
          <cell r="U144">
            <v>41863</v>
          </cell>
          <cell r="V144">
            <v>41877</v>
          </cell>
          <cell r="W144">
            <v>41985</v>
          </cell>
          <cell r="Y144" t="str">
            <v>Pre Sanction Meeting 09/12/14</v>
          </cell>
          <cell r="Z144">
            <v>58987</v>
          </cell>
          <cell r="AC144" t="str">
            <v>SENT</v>
          </cell>
          <cell r="AD144">
            <v>42009</v>
          </cell>
          <cell r="AE144">
            <v>1</v>
          </cell>
          <cell r="AF144">
            <v>3</v>
          </cell>
          <cell r="AG144" t="str">
            <v>018/08/17 DC Email to MP requesting CCN to be raised so I can send it to the ChMC for approval to close the project._x000D_
27/06/17 DC Wiil closedown, ME gave me a new CCN date._x000D_
24/05/17 DC This project will start closedown once UK Link goes live._x000D_
24/08/16: Cm re-plan due to UK Link new dates - waiting on new dates to be closed._x000D_
_x000D_
15.08.16: CM Project delivery on track for 31/10/16 80% complete._x000D_
_x000D_
25.07.16: Cm update on dated from DD 80% in delivery. And this should be compleded by 31/10/16. closedown will be the end of this year._x000D_
08/06/16: 80% delivery complete - monitering until Uk Link gets implemented._x000D_
21/03/16: Cm Planning meeting - Up percentage to 75% for delivery27/01/16: Update _x000D_
from Planning Meeting, 26/01/16 - Delivery 60% complete. _x000D_
16/11/15 CM: Still on track for delivary and closedown won't be until Oct 2016_x000D_
28/10/15 DC CCN due date input as agreed with CM to allow us to track the closdown on the project._x000D_
16/10/15 EC: Update following Portfolio Plan Meeting, 15/10/15 - delivery is 50% complete. _x000D_
17/08/15: CM: Update from DD - Dave Newman sent PCC form. Delivery and work on going due to UK Link programme. Will remain live/open until Oct 16_x000D_
13/08/15: CM Update from LC at the CMSG meeting- Keeping this change open for monitoring while UK Link dates been put back. LC are currently reviewing the finances due to datafixes._x000D_
20/07/15 CM update from LC PCC form approved. Must be kept open due to UK Link date moving out._x000D_
29/06/2015-CM-Implemented on 04/03/15- Dave Newman has confirmed that this project should still be shown  as in delivery and project status live. Delivery was planned to end once UKLR implements as this process will no longer be required, however currently the revised implementation date (of UKLR) is still unknown once it is I will resubmit a PCC form to update the timelines accordingly. _x000D_
12/12/14 HT - Revised BER sent to networks. 25/07/14 KB - EQR delivery date agreed verbally with LC.</v>
          </cell>
          <cell r="AJ144">
            <v>41851</v>
          </cell>
          <cell r="AL144">
            <v>42009</v>
          </cell>
          <cell r="AM144">
            <v>42009</v>
          </cell>
          <cell r="AO144">
            <v>42887</v>
          </cell>
          <cell r="AP144">
            <v>42947</v>
          </cell>
        </row>
        <row r="145">
          <cell r="A145">
            <v>3351</v>
          </cell>
          <cell r="B145" t="str">
            <v>COR3351</v>
          </cell>
          <cell r="C145" t="str">
            <v>AirWatch License Agreement for Mobile Device Management</v>
          </cell>
          <cell r="E145" t="str">
            <v>CO-CLSD</v>
          </cell>
          <cell r="F145">
            <v>41710</v>
          </cell>
          <cell r="G145">
            <v>0</v>
          </cell>
          <cell r="H145">
            <v>41710</v>
          </cell>
          <cell r="J145">
            <v>0</v>
          </cell>
          <cell r="N145" t="str">
            <v>Vicky Palmer / Steve Adcock</v>
          </cell>
          <cell r="O145" t="str">
            <v>David Williamson</v>
          </cell>
          <cell r="P145" t="str">
            <v>BI</v>
          </cell>
          <cell r="Q145" t="str">
            <v>CLOSED</v>
          </cell>
          <cell r="R145">
            <v>0</v>
          </cell>
          <cell r="AE145">
            <v>0</v>
          </cell>
          <cell r="AF145">
            <v>6</v>
          </cell>
          <cell r="AG145" t="str">
            <v>13/04/2015 AT - Set CO-CLSD</v>
          </cell>
        </row>
        <row r="146">
          <cell r="A146">
            <v>3428</v>
          </cell>
          <cell r="B146" t="str">
            <v>COR3428</v>
          </cell>
          <cell r="C146" t="str">
            <v>Correction of CWV data on the National Grid Operational website as a result of incorrect weather flows for NE LDZ</v>
          </cell>
          <cell r="D146">
            <v>41844</v>
          </cell>
          <cell r="E146" t="str">
            <v>PD-SENT</v>
          </cell>
          <cell r="F146">
            <v>42887</v>
          </cell>
          <cell r="G146">
            <v>0</v>
          </cell>
          <cell r="H146">
            <v>41808</v>
          </cell>
          <cell r="J146">
            <v>0</v>
          </cell>
          <cell r="K146" t="str">
            <v>NNW</v>
          </cell>
          <cell r="L146" t="str">
            <v>NGN</v>
          </cell>
          <cell r="M146" t="str">
            <v>Joanna Ferguson</v>
          </cell>
          <cell r="N146" t="str">
            <v>ICAF 25/06/14</v>
          </cell>
          <cell r="O146" t="str">
            <v>Mark Pollard</v>
          </cell>
          <cell r="P146" t="str">
            <v>CO</v>
          </cell>
          <cell r="Q146" t="str">
            <v>LIVE</v>
          </cell>
          <cell r="R146">
            <v>1</v>
          </cell>
          <cell r="W146">
            <v>41843</v>
          </cell>
          <cell r="Y146" t="str">
            <v>Pre Sanction Review Meeting 01/07/14</v>
          </cell>
          <cell r="Z146">
            <v>9815</v>
          </cell>
          <cell r="AC146" t="str">
            <v>PROD</v>
          </cell>
          <cell r="AD146">
            <v>41844</v>
          </cell>
          <cell r="AE146">
            <v>1</v>
          </cell>
          <cell r="AF146">
            <v>5</v>
          </cell>
          <cell r="AG146" t="str">
            <v>01/08/17 DC PM changed from DD to MP_x000D_
01/06/17 DC revised CCN sent out today with amended costs to networks._x000D_
25/05/17 DC a copy of the CCN was sent for approval on 11th May.  As yet we have not received it back.  I have chased JF again today requesting approval._x000D_
23/01/17 DC CCN sent to networks today for approval to close project._x000D_
26.09.16: Cm Date requested by Darran Dredge to move forward the CCN to orginator date_x000D_
21/03/16: LC to produce the CCN this week out of the planning meeting. _x000D_
28/01/16: Closedown moved out CM planning meeting. LC to do AEAF._x000D_
14/12/15 Cm - Planning meeting - LC CATCH UP WITH MARK Bignell FOR CLOSEDOWN. _x000D_
16/11/15: CM Close down now due 30/12/2015_x000D_
16/10/15 EC: Jie will check with LC if this ECF needs our team's help and will update us following their meeting on Monday._x000D_
16/10/15 EC: Update following Portfolio Plan Meeting, 15/10/15 - Jie has done the ECF. LC to review and do CCN by end November._x000D_
15/10/15 EC: Mark came back on 30/09/15 confirming he does not have the ECF yet._x000D_
29/09/15 CM: Emma Catton has emailed Mark Bignell requesting the ECF form ready for the CCN._x000D_
19/08/15 CM/DC Email sent to MB asking for ECF and any other closedown doc he may have._x000D_
11/08/15 Emailed MB for ECF. Tracking closedown docs for CL._x000D_
_x000D_
20/07/15 CM Update from LC confirm closedown._x000D_
_x000D_
30/06/15- CM Update from LC waiting for the ECF for closedown._x000D_
_x000D_
24/07/14 KB - Per discussion with LC,  a SN will not be required as progressing straight to delivery._x000D_
_x000D_
01/07/14 KB - Project progressing straight to BER as the affected dataset is already known, &amp; project is required purely for invoicing NGN (as agreed at ICAF on 25/06). The BER was approved at Pre Sanc on 01/07/14.  EQR due date of 01/07/14 removed and note sent to Jo Ferguson._x000D_
_x000D_
25/06/14 KB - Approved at ICAF as a 'light touch' project.  The affected dataset is already available, project is required for governance and to invoice NGN.</v>
          </cell>
          <cell r="AH146" t="str">
            <v>SENT</v>
          </cell>
          <cell r="AI146">
            <v>42915</v>
          </cell>
          <cell r="AP146">
            <v>42756</v>
          </cell>
        </row>
        <row r="147">
          <cell r="A147">
            <v>3143.1</v>
          </cell>
          <cell r="B147" t="str">
            <v>COR3143.1</v>
          </cell>
          <cell r="C147" t="str">
            <v>Decommission XFTM &amp; Server Farm &amp; re-direct NG files Phase 2</v>
          </cell>
          <cell r="E147" t="str">
            <v>CO-CLSD</v>
          </cell>
          <cell r="F147">
            <v>42222</v>
          </cell>
          <cell r="G147">
            <v>0</v>
          </cell>
          <cell r="H147">
            <v>41568</v>
          </cell>
          <cell r="J147">
            <v>0</v>
          </cell>
          <cell r="O147" t="str">
            <v>Jane Rocky</v>
          </cell>
          <cell r="P147" t="str">
            <v>BI</v>
          </cell>
          <cell r="Q147" t="str">
            <v>CLOSED</v>
          </cell>
          <cell r="R147">
            <v>0</v>
          </cell>
          <cell r="AE147">
            <v>0</v>
          </cell>
          <cell r="AF147">
            <v>7</v>
          </cell>
          <cell r="AG147" t="str">
            <v>06/08/15 -CM: Closure of 3143.1 has been approved  by Mark Pollard to close this down as no formal approval went through for this CO._x000D_
COR3143 is currently live and looking to go for re-sanction to include additional migration scope.  The project will be split into the following COR numbers:-_x000D_
COR3143:  	Migration of Xoserve files and decommissioning of system._x000D_
COR3143.2:	Migration of National Grid files._x000D_
_x000D_
27/07/15 CM meeting with JR - MP/HP looking after this one and 3447 as work is linked.  JR is looking after projects. _x000D_
20/07/15 CM - Update from MR- This is for the physical XFTM de-commissioning work, which is yet to be sanctioned and is dependent / will commence in line with COR3447 XP11 Decommissioning._x000D_
01/07/2015 MR - Mark Pollard is looking to go for re-saction this month for the COR3143.1, which will be the the physical XFTM Decommissioning element.</v>
          </cell>
        </row>
        <row r="148">
          <cell r="A148">
            <v>3429</v>
          </cell>
          <cell r="B148" t="str">
            <v>COR3429</v>
          </cell>
          <cell r="C148" t="str">
            <v>Support for Innovation Project to enable Temporary Gas Supplies</v>
          </cell>
          <cell r="E148" t="str">
            <v>PD-CLSD</v>
          </cell>
          <cell r="F148">
            <v>42450</v>
          </cell>
          <cell r="G148">
            <v>0</v>
          </cell>
          <cell r="H148">
            <v>41808</v>
          </cell>
          <cell r="J148">
            <v>0</v>
          </cell>
          <cell r="K148" t="str">
            <v>ADN</v>
          </cell>
          <cell r="M148" t="str">
            <v>Joanna Ferguson</v>
          </cell>
          <cell r="N148" t="str">
            <v>ICAF 25/06/14</v>
          </cell>
          <cell r="O148" t="str">
            <v>Dave Turpin</v>
          </cell>
          <cell r="P148" t="str">
            <v>CO</v>
          </cell>
          <cell r="Q148" t="str">
            <v>CLOSED</v>
          </cell>
          <cell r="R148">
            <v>1</v>
          </cell>
          <cell r="S148">
            <v>42450</v>
          </cell>
          <cell r="AE148">
            <v>0</v>
          </cell>
          <cell r="AF148">
            <v>5</v>
          </cell>
          <cell r="AG148" t="str">
            <v>21/03/16: CM Planning meeting with LC . LC confirmed to close this project down. As PD-CLSD LC to email confirming_x000D_
06/01/16: CM to chase Dave Turpin if we can close this down now? _x000D_
14/12/15 – LC TO ASK DAVE IF WE CAN CLOSE THIS ON THE PLAN._x000D_
16/11/15 CM email sent to Steve Ganney/ Dave Turpin asking if we can close down this project or not?_x000D_
16/10/15 EC: Update following Portfolio Plan Meeting, 15/10/15 - Question for DT: Does this need to remain open?_x000D_
29/09/15 CM: Emma Catton has emailed Steve Ganney, LC and DT asking if we can now close this change._x000D_
17/08/15 CM Chase Dave Turpin for an update_x000D_
12/08/15 CM: CM to chase DT and this one again to see if he has spoken to Jo Fergusson. On Kristins plan as on Hold?_x000D_
30/07/15 CM: Meeting with DT- DT will speak with JF reagarding an update for this CO._x000D_
_x000D_
20/07/15 CM: LC advised she was not sure on the status of this one and for us to speak with Dave Turpin for an update._x000D_
17/07/15: CM Meeting with KA last update is that we are keeping it for monitoring purposes. LC to DT about this one_x000D_
_x000D_
01/12/14 KB - In response to request for update, email received from Steve Ganney advising that CO should remain open for monitoring purposes.           _x000D_
_x000D_
Undergoing Rule analysis before project governance commences - this approach approved by Joanna Ferguson - see email.</v>
          </cell>
        </row>
        <row r="149">
          <cell r="A149">
            <v>3447</v>
          </cell>
          <cell r="B149" t="str">
            <v>COR3447</v>
          </cell>
          <cell r="C149" t="str">
            <v>COR3447 - XP1 Decommissioning</v>
          </cell>
          <cell r="E149" t="str">
            <v>PD-HOLD</v>
          </cell>
          <cell r="F149">
            <v>41828</v>
          </cell>
          <cell r="G149">
            <v>0</v>
          </cell>
          <cell r="H149">
            <v>41828</v>
          </cell>
          <cell r="J149">
            <v>0</v>
          </cell>
          <cell r="N149" t="str">
            <v>ICAF 09/07/14_x000D_
Pre-Sanction 29/03/2016</v>
          </cell>
          <cell r="O149" t="str">
            <v>Mark Pollard</v>
          </cell>
          <cell r="P149" t="str">
            <v>CO</v>
          </cell>
          <cell r="Q149" t="str">
            <v>ON HOLD</v>
          </cell>
          <cell r="R149">
            <v>0</v>
          </cell>
          <cell r="AE149">
            <v>0</v>
          </cell>
          <cell r="AF149">
            <v>7</v>
          </cell>
          <cell r="AG149" t="str">
            <v>_x000D_
26/07/17 DC Updata from planning meeting, this project is dependant on COR3143, still waiting._x000D_
08/06/16: Cm Dependant on COR3143 Phase 3 this has not been completed yet. This will stay on hold until Phase 3 start for COR3143._x000D_
29/03/16 CM Mark Pollard presented the business case at Pre-sanction today. He will be making some amendments and will then forward this over to PO office. MP will produce a PCC form to take to back off hold and with have only one milestone._x000D_
23/03/16 DC Business Case received from MP to to Pre-Sanction 29th March._x000D_
21/03/16: CM Planning meeting today - Mark taking to pre-sanction - Business case in the next month_x000D_
27/01/16: Update from Planning Meeting, 26/01/16 - Due to come off hold June 16. _x000D_
16/11/15 CM: Update from the planning meeting that this will be on hold until end of Jan 16_x000D_
16/10/15 EC: Update following Portfolio Plan Meeting, 15/10/15 - related to 3143, will run in parallel once decomission of XFTM is done. _x000D_
12/08 : CM will be linked to COR3143 and COR3766. COR3766 was Approved at ICAF on 5/08/15. COR3447 will not re-commence until Dec 15. _x000D_
20/07/15 CM - MR will speak to MP regarding this one and provide an update._x000D_
17/07/15: CM, on hold dependant on 3151.1 see notes on this CO_x000D_
_x000D_
01/07/2015 DC: (MR) Still on hold and potentially not happening untill next year, earliest possible start is Nov 15.  Aslo this looks to have been allocated to Matt RYDER, This needs to be changed to Mark Pollard.</v>
          </cell>
        </row>
        <row r="150">
          <cell r="A150">
            <v>1302</v>
          </cell>
          <cell r="B150" t="str">
            <v>COR1302</v>
          </cell>
          <cell r="C150" t="str">
            <v>UNC 4.4 Validation Investigation</v>
          </cell>
          <cell r="D150">
            <v>39974</v>
          </cell>
          <cell r="E150" t="str">
            <v>PD-CLSD</v>
          </cell>
          <cell r="F150">
            <v>40674</v>
          </cell>
          <cell r="G150">
            <v>0</v>
          </cell>
          <cell r="H150">
            <v>39666</v>
          </cell>
          <cell r="I150">
            <v>39962</v>
          </cell>
          <cell r="J150">
            <v>0</v>
          </cell>
          <cell r="K150" t="str">
            <v>ADN</v>
          </cell>
          <cell r="M150" t="str">
            <v>Joel Martin</v>
          </cell>
          <cell r="N150" t="str">
            <v>Prioritisation Meeting 06/08/08</v>
          </cell>
          <cell r="O150" t="str">
            <v>Dave Addison</v>
          </cell>
          <cell r="P150" t="str">
            <v>CR</v>
          </cell>
          <cell r="Q150" t="str">
            <v>COMPLETE</v>
          </cell>
          <cell r="R150">
            <v>1</v>
          </cell>
          <cell r="V150">
            <v>39959</v>
          </cell>
          <cell r="W150">
            <v>39976</v>
          </cell>
          <cell r="X150">
            <v>39976</v>
          </cell>
          <cell r="Y150" t="str">
            <v>XM2 Review Meeting 26/05/09</v>
          </cell>
          <cell r="Z150">
            <v>32300</v>
          </cell>
          <cell r="AC150" t="str">
            <v>SENT</v>
          </cell>
          <cell r="AD150">
            <v>39982</v>
          </cell>
          <cell r="AE150">
            <v>0</v>
          </cell>
          <cell r="AF150">
            <v>6</v>
          </cell>
          <cell r="AG150" t="str">
            <v>12/05/11 AK - Email rec'd from Joel Marting on 11/05/11 stating "Happy to close".
09/05/11 AK - Email sent to Joel Martin stating "Following the attached email in relation to the change shown above, please can you confirm whether you are happy for this change to be closed down? If you have any questions or concerns, please let me know."
02/02/11 KB - Discussed at Workload meeting today.  The CCN has been drafted and is awaiting review and approval by Dave Addison.  CCN due date amended from 01/02/11 to 15/02/11.                                                                                                                                                             20/01/11 AK - Update rec'd from Lewis Plummer. CCN due date amended from 10/01/11 to 01/02/11.
06/01/11 AK - Lewis is off until 10/01/11 therefore no update is available until then. CCN due date will be amended from 30/12/10 to 10/01/11 when Lewis is back to provide an update. This will allow Programme Office to carry out Month-Turn activities.
05/01/11 KB - Discussed at Workload meeting; LC to liaise with Lewis Plummer w/c 10/01/11 with regard to a revised date for delivery of the CCN.                                                                   22/12/10 AK - Discussed at Workload Meeting today. This document is being completed by Lewis Plummer.
03/11/10 KB - CCN due date amended from 31/11/10 to 30/12/10 per conversation with Simon Burton outside of Workload meeting (Lewis Plummer is delivering)                                                                    
29/10/10 MP - CCN due date amended from 29/10/10 to 29/11/10 per verbal agreement with DA.                                                                                                                                                                                            30/09/10 AK - Update rec'd from Lewis Plummer (verbally). CCN due date amended from 30/09/10 to 29/10/10.   
29/09/10 AK - Update rec'd from Lorraine Cave. The Project Manager for this change was incorrectly amended from Dave Addison to Lorraine Cave. Although this change is being closed down by Lewis Plummer, DA remains responsible as Manager, therefore this has been changed back to DA.
31/08/10 KB - Update rec'd from Lewis Plummer (verbally).  CCN due date amended from 31/08/10 to 30/09/10.                                                                                                                           27/07/10 AK - Update rec'd from Lewis Plummer. CCN due date amended from 19/07/10 to 31/08/10.
04/06/10 AK - Update rec'd from Lewis Plummer. CCN due date amended from 31/05/10 to 19/07/10.
29/04/10 AK - Update rec'd from Lewis Plummer. CCN due date amended from 12/04/10 to 31/05/10.
29/03/10 AK - Lewis is off until 06/04/10 therefore no update is available until then. Spoke to Lorraine Cave to advise that CCN due date will be amended from 26/03/10 to 12/04/10 when Lewis is back to provide an update.
23/02/10 AK - Update rec'd from Lewis Plummer. Final invoices have been received. CCN due date amended from 24/02/10 to 26/03/10.
28/01/10 AK - Update received from Lewis Plummer. CCN due date amended from 20/01/10 &amp; 24/02/10.
23/12/09 AK - Update received from Lewis Plummer. Still awaiting invoices, therefore CCN due date amended from 31/12/09 to 20/01/10.
01/12/09 AK - Update rec'd from Dave Addison. Lewis Plummer has retained this change to close down on behalf of Dave. Dave suggested new CCN due date should be 31/12/09. Lewis confirmed that he is awaiting the final invoice, therefore this date should be fine. CCN due date amended from 30/11/09 to 31/12/09.
26/10/09 AK - Update rec'd from Lewis Plummer. Implementation of another fix is required. This is planned for 27/10/09. PIS will be in place until 30/10/09. In view of this, CCN due date has been amended from 30/10/09 to 30/11/09. 
28/09/09 KB - Contacted Project team for confirmation of implementation.  Lewis away all week; Michelle Fergusson spoke to project support staff and confirmed that implementation went ahead as planned.  Status changed to PD-IMPD.                                                                                21/09/09 AK - Update rec'd from Lewis Plummer. Go/No Go meeting planned for 22/09/09 PM. This will confirm implementation is on track for 25/09/09.
10/09/09 AK - Update rec'd from Lewis Plummer stating that implementation will take place on 25/09/09 &amp; they are confident in this date. Implementation date amended to 25/09/09.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24/08/09 KB - Lewis Plummer advised that implementation date should move from 05/09/09 to 18/09/09.                                                                                                                                                        22/07/09 AK - Dave Addison advised that implementation date should move from 28/08/09 to 05/09/09 &amp; CCN due date should be 30/10/09.
06/07/09 AK - Update rec'd from Dave Addison. Project Start Date should be 08/06/09. Implementation Date to remain 28/08/09.
29/05/09 AK - Discussed at Workload Meeting on 27/05/09. EQ initial response due 29/05/09. This was classed as an internal change requiring an update rather than an EQ initial response date. There is no EQR for this change as it was included in the documentation for COR1133. A BE initial response was sent to Networks on 26/05/09 stating the BER will be issued on 12/06/09. This change is now considered an externally reported project, reportable to to Distribution-Only Networks with the NOR as Joel Martin.
20/05/09 AK - Discussed at Workload Meeting today. This is currently classed as an internal change that requires an update rather than an EQ initial response date but this will change to become an externally reported project. Dave Addison to confirm when this will happen.
13/05/09 AK - Email rec'd from Dave Addison stating that the Business Case has been approved by XEC on 07/04/09.
30/04/09 AK - Update rec'd from Lewis Plummer. Following discussion, Networks want to take this change forward independently of DM Elective (COR1133). A seperate BER is in the process of being written, pending approval of decision from Dave Addison (back off holiday next week). Change may be amended from internal to externally reportable. EQ initial response date amended to 29/05/09 to ensure visibility is not lost.
20/04/09 AK - Email rec'd from Julie Smart stating the Project Analyst should be Lewis Plummer not Sharon Cox. Sheet amended.
03/04/09 AK - Email sent to Dave Addison stating "At our meeting on 27/03/09, you provided an update for the above change, stating that the Analysis Business Case has been submitted (date to be confirmed with Sharon Cox) &amp; this represents the EQR. The BER due date is estimated to be 30/06/09. I spoke to Sharon on 02/04/09 who advised that the Business Case is still showing as "For Review", therefore it has not been approved. In view of this, I have not changed the status but have amended the EQ initial response date to 30/04/09 to ensure visibility is not lost, however you may want to push for approval of the Business Case in order to move this forward."
02/04/09 AK - Sharon Cox advised that the Business Case is still showing as "For Review", therefore it has not been approved.  
27/03/09 AK - Dave Addison advised that the Analysis Business Case has been submitted (date to be confirmed with Sharon Cox) &amp; this represents the EQR. The BER due date is estimated to be 30/06/09.
19/12/08 AK - Update rec'd from Sharon Cox. She should be shown as the Analyst for this change. Analysis Workpacks are with Wipro. There is no implementation for this change, which may be bundled into DM Elective.
24/09/08 - Update received from Lewis Plummer.  The Project Brief has been approved and on Monday we issued the Workpack request, we expect a response on 16/10/08.
24/09/08 AK - Chase sent asking for current status of change.                                                                                                  
16/09/08 AK - External Spend Category populated as requested by Max Pemberton.</v>
          </cell>
          <cell r="AH150" t="str">
            <v>CLSD</v>
          </cell>
          <cell r="AI150">
            <v>40674</v>
          </cell>
          <cell r="AL150">
            <v>39988</v>
          </cell>
          <cell r="AM150">
            <v>39982</v>
          </cell>
          <cell r="AN150">
            <v>39982</v>
          </cell>
          <cell r="AO150">
            <v>40081</v>
          </cell>
          <cell r="AP150">
            <v>40589</v>
          </cell>
        </row>
        <row r="151">
          <cell r="A151">
            <v>1303</v>
          </cell>
          <cell r="B151" t="str">
            <v>COR1303</v>
          </cell>
          <cell r="C151" t="str">
            <v>Introduction of Revised LDZ System Charges</v>
          </cell>
          <cell r="D151">
            <v>40101</v>
          </cell>
          <cell r="E151" t="str">
            <v>PD-CLSD</v>
          </cell>
          <cell r="F151">
            <v>40737</v>
          </cell>
          <cell r="G151">
            <v>0</v>
          </cell>
          <cell r="H151">
            <v>39652</v>
          </cell>
          <cell r="I151">
            <v>39667</v>
          </cell>
          <cell r="J151">
            <v>0</v>
          </cell>
          <cell r="K151" t="str">
            <v>ADN</v>
          </cell>
          <cell r="M151" t="str">
            <v>Alan Raper</v>
          </cell>
          <cell r="N151" t="str">
            <v>Ian Wilson 23/07/08 and Prioritisation Meeting 06/08/08</v>
          </cell>
          <cell r="O151" t="str">
            <v>Lorraine Cave</v>
          </cell>
          <cell r="P151" t="str">
            <v>CO</v>
          </cell>
          <cell r="Q151" t="str">
            <v>COMPLETE</v>
          </cell>
          <cell r="R151">
            <v>1</v>
          </cell>
          <cell r="T151">
            <v>0</v>
          </cell>
          <cell r="U151">
            <v>39982</v>
          </cell>
          <cell r="V151">
            <v>39996</v>
          </cell>
          <cell r="W151">
            <v>40079</v>
          </cell>
          <cell r="X151">
            <v>40079</v>
          </cell>
          <cell r="Y151" t="str">
            <v>xM2 Review Meeting 22/09/09</v>
          </cell>
          <cell r="Z151">
            <v>41528</v>
          </cell>
          <cell r="AC151" t="str">
            <v>SENT</v>
          </cell>
          <cell r="AD151">
            <v>40115</v>
          </cell>
          <cell r="AE151">
            <v>0</v>
          </cell>
          <cell r="AF151">
            <v>3</v>
          </cell>
          <cell r="AG151" t="str">
            <v>14/07/11 AK - Email sent to Alan Raper (cc. External AND &amp; Auth Comm closure dist list), stating "Following discussion at the CMSG Meeting held yesterday, 13th July 2011, Karen has advised me that you have verbally agreed to the closure of the above change. In summary, this change was raised by yourself on 23/07/08 to carry out analysis which I understand has been completed. A new Change Order (COR2235 - Implementation of DNPC08) was received from yourself on 16/02/11 to deliver the scope of work for implementation resulting from the analysis carried out under COR1303. This supercedes the original change. In view of your verbal agreement, as the Network Operator Representative for this change order, I will formally close this change. If you have any questions or issues regarding this, please let me know."
13/07/11 AK - Email rec'd from Karen Bradshaw stating "Please be advised that Alan Raper has today (13/07/110 provided verbal approval for the closure of COR1303.  The discussion was not part of the CMSG discussion and therefore will not appear within the meeting minutes."
09/05/11 AK - Email sent to Alan Raper stating "Following the attached email in relation to the change shown above, please can you confirm whether you are happy for this change to be closed down? If you have any questions or concerns, please let me know."
25/03/11 AK - Email sent to Alan Raper stating "The change detailed above was raised by yourself on 23/07/08 to carry out analysis which I understand has been completed. A new Change Order (COR2235 - Implementation of DNPC08) was received from yourself on 16/02/11 to deliver the scope of work for implementation resulting from the analysis carried out under COR1303. This supercedes the original change. As the Network Operator Representative for this change order, please could you confirm your agreement to close the original change COR1303. If you have any questions or issues regarding this, please let me know." This email represents the CCN. Implementation due date of 01/04/11 removed. 
25/03/11 AK - Discussed at Workload Meeting on 23/03/11. This change was to carry out analysis. Tricia Moody has confirmed her agreement to close the change but this needs to be authorised by the NOR (Alan Raper). A new change was raised by Alan to deliver this work on 16/02/11 as COR2235. Programme Office will send an email to Alan requesting his agreement to close COR1303.
23/03/10 AK - Lorraine confirmed change to External Spend Category (see update 08/03/10).
17/03/10 AK - Update rec'd from Lorraine Cave advising that analysis is underway &amp; due to complete at the end of March. 
15/03/10 AK - Discussed at CMSG on 10/03/10. Title of project to be changed from "Introduction of Revised LDZ System Charges for April 2009" to "Introduction of Revised LDZ System Charges".
08/03/10 AK - Max Pemberton advised that the External Spend Category for this change should be Pot 3, not Pot 4.
24/02/10 AK - Update rec'd from Lorraine Cave. Analysis is in progress which will result in further revised documents being sent out. This project will need to be managed manually.
23/02/10 AK - Revised SN received for issue to Networks. Status of PD-PROD is now correct. 
11/02/10 AK - Revised CA rec'd from Alan Raper. Forwarded to Project Team. As change is already at PD-PROD status, this change will need to be managed manually. The SN IR date will be 25/02/10.
09/02/10 AK - Revised BER sent to AND. Awaiting revised CA. As change is already at PD-PROD status, this change will need to be managed manually once the CA is rec'd. Implementation date of 03/03/10 removed.
03/02/10 AK - Email rec'd from Lorraine Cave stating "analysis ongoing, next update 4 weeks". Project is already at PD-PROD status with current implementation due date of 01/04/11. Implemetation date amended to 03/03/10 to drive next update but status needs to be confirmed with Lorraine.
29/01/10 AK - Email sent to Lorraine Cave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currently blank. Please can you supply me with the name of the Process Owner for this Project so that I can populate the Tracking Sheet." Update rec'd from Lorraine advising that the Process Owner is Tricia Moody.
26/01/10 AK - Project Start date populated as per the information updated in Clarity.
21/09/09 AK - BER has been submitted for discussion at XM2 Review Meeting on 22/09/09. On track for release to Networks on 23/09/09.
20/08/09 AK - Email rec'd from Sarah Hall stating "Work pack issued to TCS for costs/timescales for offline systems on 19/08. BER due on 23/09 to incorporate Wipro &amp; TCS costs."
18/08/09 AK - Email sent to Alan Raper from Stuart Hegarty stating "Further to our discussion today please take this note as confirmation that we shall be moving the BER delivery date for this change to 23/09/09, thus allowing a quote for all offline systems to be provided by the relevant ODC, and therefore providing an accurate set of figures to be included in the BER. I trust this is satisfactory but should you require any additional information please do not hesitate to contact me." Email rec'd from Alan stating "Comfortable with the new time-line." BER due date amended from 19/08/09 to 23/09/09.
09/06/09 AK - EQR submitted to mailbox requesting release to "Distribution-Only Networks". Tracking Sheet states "All-Networks". Email sent to Lorraine Cave asking her to clarify who should received this. She asked to see the original CO which shows "Distribution-Only" &amp; she confirmed that this is correct. Tracking Sheet amended to show AND.
08/06/09 AK - Email rec'd from Stuart Hegarty stating that the EQR due 10/06/09 is on target. A response to the work pack variation has been provided &amp; a 'way forward' meeting is in the process of being arranged with Stephen Marland, Alan Raper &amp; xos operations.
12/05/09 AK - EQ initial response sent today stating EQR due 10/06/09.
06/05/09 AK - Discussed at Workload Meeting today. Original EQ initial response was given on 05/08/08, putting change on hold. At Workload Meeting on 29/04/09, change was taken off hold following a communication from the NOR. From this, a new EQ initial response date of 14/05/09 has been set but due to constraints within the Tracking Sheet, will be managed manually.
29/05/09 AK - Discussed at Workload Meeting today. Stuart Hegarty advised that this change is no longer on hold.
20/04/09 AK - Email sent to Lorraine Cave stating "This change is currently on hold. The last update we received was from yourself on 23/02/09 &amp; stated "Awaiting decision from Pricing Manager, due this month. Change to remain on hold." Please can you provide an update to ensure the Tracking Sheet correctly reflects the current status of the project."
23/02/09 AK - Update rec'd from Lorraine Cave. Awaiting decision from Pricing Manager, due this month. Change to remain on hold.
31/10/08 AK - Email rec'd from Stuart Hegarty stating "This change is on hold until further notice. There is no process owner other than me at this stage as the xoserve involvement was limited to some initial analysis and proof of concept which has now finished." 
31/10/08 AK - Email sent to Lorraine Cave stating "As per the attached email which was sent on 06/10/08, please can you provide an update for this Change Order so that I can ensure the Tracking Sheet correctly reflects the situation."
06/10/08 AK - Email sent to Lorraine Cave stating "There is currently no Process Owner detailed in the Tracking Sheet for this change. Please can you have a look into this &amp; provide me with an update so that I can ensure the Tracking Sheet correctly reflects the situation."
19/09/08 AK - Discussed at Prioritisation Meeting on 17/09/08. Lorraine Cave advised that this change has been put on hold at the request of the NOR.
16/09/08 AK - External Spend Category populated as requested by Max Pemberton.
28/08/08 AK - Email rec'd from Stuart Hegarty stating "Further to the initial response for COR1303 please see the attached email from Alan Raper. As you will see this explains that there will be no movement on this change until W/C 01/09/08 at the very earliest. The upshot of such a delay is that realistically the dates mentioned in the original CR will not be achievable (a point that is not lost on Alan)." 
05/08/08 MP - An EQ Initial Response has been issued, though no date for an EQR was given as there is a dependency on holding a meeting with the customer to gain clarification before a date can be determined for the delivery of the EQR. Stuart to advise when this has become established.
Process Note Send a further EQ Initial Response email when this date is advised, though no need to amend the EQIR date in the sheet when sending this.
31/07/08 EH - Due to the 10 SLA for initial response the change was approved and allocated to a project manager prior to the Prioritisation Meeting on 30/07/08.</v>
          </cell>
          <cell r="AH151" t="str">
            <v>CLSD</v>
          </cell>
          <cell r="AI151">
            <v>40737</v>
          </cell>
          <cell r="AJ151">
            <v>39974</v>
          </cell>
          <cell r="AK151">
            <v>39974</v>
          </cell>
          <cell r="AL151">
            <v>40115</v>
          </cell>
          <cell r="AM151">
            <v>40115</v>
          </cell>
          <cell r="AN151">
            <v>40115</v>
          </cell>
          <cell r="AP151">
            <v>40627</v>
          </cell>
        </row>
        <row r="152">
          <cell r="A152">
            <v>1325</v>
          </cell>
          <cell r="B152" t="str">
            <v>COR1325</v>
          </cell>
          <cell r="C152" t="str">
            <v>To Amend the Partitioning of IAD / SCOGES Database to Permit Supplier-only View</v>
          </cell>
          <cell r="E152" t="str">
            <v>EQ-CLSD</v>
          </cell>
          <cell r="F152">
            <v>41262</v>
          </cell>
          <cell r="G152">
            <v>0</v>
          </cell>
          <cell r="H152">
            <v>39869</v>
          </cell>
          <cell r="I152">
            <v>39883</v>
          </cell>
          <cell r="J152">
            <v>0</v>
          </cell>
          <cell r="K152" t="str">
            <v>ADN</v>
          </cell>
          <cell r="M152" t="str">
            <v>Alan Raper</v>
          </cell>
          <cell r="N152" t="str">
            <v>Workload Meeting 11/03/09</v>
          </cell>
          <cell r="O152" t="str">
            <v>Lorraine Cave</v>
          </cell>
          <cell r="P152" t="str">
            <v>CO</v>
          </cell>
          <cell r="Q152" t="str">
            <v>CLOSED</v>
          </cell>
          <cell r="R152">
            <v>1</v>
          </cell>
          <cell r="T152">
            <v>0</v>
          </cell>
          <cell r="AE152">
            <v>0</v>
          </cell>
          <cell r="AF152">
            <v>3</v>
          </cell>
          <cell r="AG152" t="str">
            <v>19/12/12 KB - Closed per e-mail from Alan Raper - not progressing._x000D_
04/12/12 KB - Update requested - see e-mail from Max Pemberton.  
10/09/12 KB - Transferred from DT to LC due to change in roles.                                                                                                                  16/01/12 AK - Email sent to Dave Turpin stating "Back in April 2009, the change shown above was put on hold at the request of the NOR, Alan Raper. His email is attached, detailing the reasons for putting this on hold. The current status is EQ-SENT on 23/03/09. The last update we received was on 09/06/11 stating that you would be having a meeting with Alan to discuss this change. Please can you provide an update as to whether this change needs to remain on hold or can we request agreement to close this from Alan?"
09/06/11 AK - Update rec'd from Dave Turpin. He will be having a meeting with Alan Raper next week to discuss this change, therefore further update will be available then.
16/05/11 AK - Email sent to Dave Turpin (cc. Rachel Nock) stating "Back in April 2009, the change shown above was put on hold at the request of the NOR, Alan Raper. His email is attached, detailing the reasons for putting this on hold. The current status is EQ-SENT on 23/03/09. Please can you provide an update as to whether this change needs to remain on hold or whether you would like me to write to Alan requesting his approval for this change to be closed down?"
16/04/09 AK - Email rec'd from Rachel Nock stating "Further to Alan’s note below, please can you put COR1325 on hold for the time being." Attached is a note from Alan Raper stating "We're holding back on this to see which way SCOGES goes. If its going to be outsourced we won't bother and if IP is going to be the answer to our new SCOGES, we'll get it built into that. No point spending money if it can be done cheaper later, especially when we know something has to be done." Change put on hold.
11/03/09 AK - Formally approved at Workload Meeting on 11/03/09.
05/03/09 AK - Email rec'd from Dave Turpin stating "Please assign this change to myself with Rachel as the analyst." Tracking Sheet updated.
04/03/09 AK - Discussed at Workload Meeting today. In view of current workload commitments, Lorraine Cave to investigate how much work is req'd before this change can be accepted.</v>
          </cell>
          <cell r="AJ152">
            <v>39897</v>
          </cell>
          <cell r="AK152">
            <v>39897</v>
          </cell>
        </row>
        <row r="153">
          <cell r="A153">
            <v>1377</v>
          </cell>
          <cell r="B153" t="str">
            <v>COR1377</v>
          </cell>
          <cell r="C153" t="str">
            <v>Distribution Network - DN Recovery of NTS Exit Capacity Charges</v>
          </cell>
          <cell r="D153">
            <v>40900</v>
          </cell>
          <cell r="E153" t="str">
            <v>PD-CLSD</v>
          </cell>
          <cell r="F153">
            <v>41502</v>
          </cell>
          <cell r="G153">
            <v>1</v>
          </cell>
          <cell r="H153">
            <v>40389</v>
          </cell>
          <cell r="I153">
            <v>40403</v>
          </cell>
          <cell r="J153">
            <v>0</v>
          </cell>
          <cell r="K153" t="str">
            <v>ADN</v>
          </cell>
          <cell r="M153" t="str">
            <v>Joel Martin</v>
          </cell>
          <cell r="N153" t="str">
            <v>Workload Meeting 04/08/10</v>
          </cell>
          <cell r="O153" t="str">
            <v>Chris Fears</v>
          </cell>
          <cell r="P153" t="str">
            <v>CO</v>
          </cell>
          <cell r="Q153" t="str">
            <v>COMPLETE</v>
          </cell>
          <cell r="R153">
            <v>1</v>
          </cell>
          <cell r="T153">
            <v>0</v>
          </cell>
          <cell r="U153">
            <v>40819</v>
          </cell>
          <cell r="V153">
            <v>40833</v>
          </cell>
          <cell r="W153">
            <v>40900</v>
          </cell>
          <cell r="X153">
            <v>40900</v>
          </cell>
          <cell r="Y153" t="str">
            <v>Pre Sanction Review Meeting 13/12/11</v>
          </cell>
          <cell r="Z153">
            <v>890470</v>
          </cell>
          <cell r="AC153" t="str">
            <v>SENT</v>
          </cell>
          <cell r="AD153">
            <v>40925</v>
          </cell>
          <cell r="AE153">
            <v>1</v>
          </cell>
          <cell r="AF153">
            <v>3</v>
          </cell>
          <cell r="AG153" t="str">
            <v>06/02/13 KB - Update provided by Michelle Fergusson - I think that I've previously given 31/3 as the closure date on the portfiolio plan(?) but it's more likely to be mid May before this is closed as we need to obtain resanction of costs from XEC.
COR1377 transferred from Lorraine Cave to Chris Fears._x000D_
_x000D_
30/10/12 CM- Successful implementation confirmed by project team._x000D_
_x000D_
17/10/12 KB - Imp due date changed from 26/10/12 to 27/10/12 per note from Michelle Fergusson._x000D_
_x000D_
10/09/12 KB - Transferred from DT to LC due to change in roles_x000D_
_x000D_
23/11/11 KB - BER due date changed from 25/11/11 to 23/12/11 per e-mail from Dave Turpin_x000D_
_x000D_
03/10/11 KB - Following a question posed by Sean McGoldrick, Joel Martin re-sent the BEO with Customer shown as 'Distribution Networks' rather than 'All Networks'.  E mail also confirmed that funding should remain in Pot 3 as a DN only change._x000D_
_x000D_
29/06/11 AK - Discussed at Workload Meeting today. Change taken off hold &amp; EQR date of 30/09/11 communicated to Networks.
24/06/11 AK - Discussed at Workload Meeting on 22/06/11. Change is currently on hold per communication between Joel Martin &amp; Dave Turpin on 27/10/10. Change is due to be taken off hold. Awaiting a relevant EQR due date from Project Team.
02/06/11 AK - Update rec'd from Ed Healy. EQR due date amended from 13/06/11 to 30/06/11. Change still on hold._x000D_
05/05/11 AK - Discussed at Workload Meeting on 04/05/11. Change is currently on hold per communication between Joel Martin &amp; Dave Turpin on 27/10/10. EQR due date amended from 12/05/11 to 13/06/11._x000D_
_x000D_
28/04/11 AK - Discussed at Workload Meeting on 27/04/11. Change is currently on hold per communication between Joel Martin &amp; Dave Turpin on 27/10/10. EQR due date amended from 28/04/11 to 12/05/11._x000D_
_x000D_
21/04/11 AK - Discussed at Workload Meeting on 20/04/11. Change is currently on hold per communication between Joel Martin &amp; Dave Turpin on 27/10/10.
14/04/11 AK - Update rec'd from Dave Turpin. Analyst should be Michelle Fergusson.
16/03/11 KB - Discussed at Workload meeting on 16/03/11 - EQR due date amended from 28/03/11 to 28/04/11.                                                                                                                                                                    24/02/11 AK - Discussed at Workload Meeting on 23/02/11. Change is currently on hold per communication between Joel Martin &amp; Dave Turpin on 27/10/10. EQR due date amended from 28/02/11 to 28/03/11.
16/02/11 AK - Discussed at Workload Meeting today. Change is currently on hold per communication between Joel Martin &amp; Dave Turpin on 27/10/10.
26/01/11 AK - Discussed at Workload Meeting today. Change is currently on hold per communication between Joel Martin &amp; Dave Turpin on 27/10/10. The EQR date is to remain within the Tracking Sheet to ensure visibility. EQR date amended from 31/01/11 to 28/02/11.
26/11/10 AK - Email rec'd from Dave Turpin containing an email he sent to Joel Marting on 27/10/10 stating "You have a change in for the above which I believe doesn't require delivery until 2012. Can you confirm if you are OK for the EQR delivery to be delayed into next year to allow us to concentrate on other topics e.g. Mod292/293? Give me a call if you want to discuss or if I have misunderstood the timescales." Joel responded stating "Seems a sensible approach as long as the Oct 2012 requirement remains achievable." EQR due date amended to 31/01/11.
25/11/10 AK - Discussed at Workload Meeting on 24/11/10. Agreed with Network to put this change on hold. Email to be sent by Project Manager to Programme Office confirming this.
18/11/10 AK - Discussed at Workload Meeting on 17/11/10. It has been agreed with Network to put this change on hold. Email to be sent by Project Manager to Programme Office confirming this.
29/10/10 MP - EQR Date agreed to change with NOR, as this has been prioritised lower than another change (1987) hence moved out from 29/10/10 to 29/11/10
27/10/10 KB - EQR due date of 29/10/10 may move back; await outcome of CMSG interim t-con on 29/10.                                                                                                                               30/09/10 AK - Discussed at Workload Meeting on 29/09/10. This change has been re-assigned to Dave Turpin. Business Analyst to be advised.
24/09/2010 AK Following a conversation between Lee Foster &amp; Dave Turpin, Lee has been removed as the Project Manager for this change. This will go back into Workload Meeting on Wednesday, 29/09/10 to be re-assigned.</v>
          </cell>
          <cell r="AH153" t="str">
            <v>CLSD</v>
          </cell>
          <cell r="AI153">
            <v>41502</v>
          </cell>
          <cell r="AJ153">
            <v>40816</v>
          </cell>
          <cell r="AK153">
            <v>40816</v>
          </cell>
          <cell r="AL153">
            <v>40919</v>
          </cell>
          <cell r="AM153">
            <v>40926</v>
          </cell>
          <cell r="AN153">
            <v>40926</v>
          </cell>
          <cell r="AO153">
            <v>41209</v>
          </cell>
          <cell r="AP153">
            <v>41409</v>
          </cell>
        </row>
        <row r="154">
          <cell r="A154">
            <v>2467</v>
          </cell>
          <cell r="B154" t="str">
            <v>COR2467</v>
          </cell>
          <cell r="C154" t="str">
            <v xml:space="preserve">Removing Duplicate Records from the SGN GSR Report </v>
          </cell>
          <cell r="E154" t="str">
            <v>BE-CLSD</v>
          </cell>
          <cell r="F154">
            <v>41002</v>
          </cell>
          <cell r="G154">
            <v>0</v>
          </cell>
          <cell r="H154">
            <v>40857</v>
          </cell>
          <cell r="I154">
            <v>40871</v>
          </cell>
          <cell r="J154">
            <v>0</v>
          </cell>
          <cell r="K154" t="str">
            <v>NNW</v>
          </cell>
          <cell r="L154" t="str">
            <v>SGN</v>
          </cell>
          <cell r="M154" t="str">
            <v>Joel Martin</v>
          </cell>
          <cell r="N154" t="str">
            <v>Workload Meeting 16/11/11</v>
          </cell>
          <cell r="O154" t="str">
            <v>Dave Turpin</v>
          </cell>
          <cell r="P154" t="str">
            <v>CO</v>
          </cell>
          <cell r="Q154" t="str">
            <v>CLOSED</v>
          </cell>
          <cell r="R154">
            <v>1</v>
          </cell>
          <cell r="T154">
            <v>0</v>
          </cell>
          <cell r="U154">
            <v>40935</v>
          </cell>
          <cell r="V154">
            <v>40949</v>
          </cell>
          <cell r="W154">
            <v>40991</v>
          </cell>
          <cell r="X154">
            <v>40991</v>
          </cell>
          <cell r="Y154" t="str">
            <v>Pre Sanction Review Meeting 06/03/12</v>
          </cell>
          <cell r="AE154">
            <v>0</v>
          </cell>
          <cell r="AF154">
            <v>5</v>
          </cell>
          <cell r="AG154" t="str">
            <v xml:space="preserve">03/04/12 AK - Email rec'd from Joel Martin stating "Please note this change order can be closed with no further action required."
18/01/12 AK - Update rec'd from Julie Smart. The Business Analyst for this project is Mark Roberts. Business Analyst amended from Richard Lenton to Mark Roberts.
25/11/11 KB - DT advised that Joel has confirmed request is for full delivery.  Change assigned to DT and EQIR sent with EQR due date of 08/12/11.                                       
23/11/11 KB - Discussed at Workload - LC to discuss with Joel to establish whether this is for HLE or full delivery (in which cast it should be allocated to DT).                                                                                                                    
16/11/11 AK - Approved at Workload meeting but unallocated due to existing workload and limited resources.                                      </v>
          </cell>
          <cell r="AJ154">
            <v>40885</v>
          </cell>
        </row>
        <row r="155">
          <cell r="A155">
            <v>2983</v>
          </cell>
          <cell r="B155" t="str">
            <v>COR2983</v>
          </cell>
          <cell r="C155" t="str">
            <v>Facilitating UNC Section G 7.3.7</v>
          </cell>
          <cell r="D155">
            <v>41579</v>
          </cell>
          <cell r="E155" t="str">
            <v>SN-CLSD</v>
          </cell>
          <cell r="F155">
            <v>41591</v>
          </cell>
          <cell r="G155">
            <v>0</v>
          </cell>
          <cell r="H155">
            <v>41358</v>
          </cell>
          <cell r="I155">
            <v>41373</v>
          </cell>
          <cell r="J155">
            <v>1</v>
          </cell>
          <cell r="K155" t="str">
            <v>ALL</v>
          </cell>
          <cell r="M155" t="str">
            <v>Joel Martin</v>
          </cell>
          <cell r="N155" t="str">
            <v>Workload Meeting 03/04/13</v>
          </cell>
          <cell r="O155" t="str">
            <v>Andy Simpson</v>
          </cell>
          <cell r="P155" t="str">
            <v>CO</v>
          </cell>
          <cell r="Q155" t="str">
            <v>CLOSED</v>
          </cell>
          <cell r="R155">
            <v>1</v>
          </cell>
          <cell r="U155">
            <v>41388</v>
          </cell>
          <cell r="V155">
            <v>41402</v>
          </cell>
          <cell r="AC155" t="str">
            <v>CLSD</v>
          </cell>
          <cell r="AD155">
            <v>41591</v>
          </cell>
          <cell r="AE155">
            <v>0</v>
          </cell>
          <cell r="AF155">
            <v>3</v>
          </cell>
          <cell r="AG155" t="str">
            <v>03/08/2015: CCN document sent today for COR2789 Back Billing-functionality associated with the implementation of Mod 424 &amp; 410a. Which also relates to COR2983._x000D_
_x000D_
13/11/13 KB - CMSG meeting approved the closure of COR2983 as this will be combined  as one project known as COR2789 - Back Billing.  _x000D_
_x000D_
01/11/2013 - AT CA Arrived and distributed. Changed from pot 4 to pot 3_x000D_
_x000D_
22/10/13 KB - Re-assigned to Andy Simpson and Tom Lineham per email from Marie Berlin._x000D_
_x000D_
01/07/13 KB - BER due date of 17/07 removed per agreement with Joel Martin - refer to e-mail.  New date to be confirmed following discussion at CMSG on 08/07/13.</v>
          </cell>
          <cell r="AH155" t="str">
            <v>SENT</v>
          </cell>
          <cell r="AI155">
            <v>42219</v>
          </cell>
          <cell r="AK155">
            <v>41387</v>
          </cell>
          <cell r="AL155">
            <v>41593</v>
          </cell>
          <cell r="AO155">
            <v>41775</v>
          </cell>
        </row>
        <row r="156">
          <cell r="A156">
            <v>1000.03</v>
          </cell>
          <cell r="B156" t="str">
            <v>COR1000.03</v>
          </cell>
          <cell r="C156" t="str">
            <v>IX WAN Upgrades (Variation 1)</v>
          </cell>
          <cell r="E156" t="str">
            <v>PD-CLSD</v>
          </cell>
          <cell r="F156">
            <v>40637</v>
          </cell>
          <cell r="G156">
            <v>0</v>
          </cell>
          <cell r="H156">
            <v>40637</v>
          </cell>
          <cell r="J156">
            <v>0</v>
          </cell>
          <cell r="O156" t="str">
            <v>Chris Fears</v>
          </cell>
          <cell r="P156" t="str">
            <v>BI</v>
          </cell>
          <cell r="Q156" t="str">
            <v>COMPLETE</v>
          </cell>
          <cell r="R156">
            <v>0</v>
          </cell>
          <cell r="AE156">
            <v>0</v>
          </cell>
          <cell r="AF156">
            <v>7</v>
          </cell>
          <cell r="AG156" t="str">
            <v>19/08/15- Emailed Mark Bignamm again to get confirmation for close down.09/07/15- CM - Update from Chris Fears _x000D_
As far as In am aware all Telecoms work has now been completed and a PIA submitted (quite a long time ago). So this can be closed_x000D_
25/05/12 AK - Update rec'd from Chris Fears. There are a number of variations for this change. Each one will be detailed seperately in the Tracking Sheet to monitor progress. When the final variation is complete, all changes marked as COR1000.3 will close. This variation was implemented in January 2011.
01/08/11 AK - Following a meeting with Chris Fears to discuss discrepancies, the following was agreed: This section of the Programme was incorrectly named "Security Gateway" following errors made in October 2010. The title of this project has been amended to "IX WAN Upgrades" to bring it into line with project documentation. The original line in the Tracking Sheet shows that this was implemented &amp; is now in closedown however there is a second phase to this (to include some Gemini requirements &amp; removal of WIPRO ODC) with an implementation of March 2012. In light of this, I am unable to back the Tracking Sheet out to correct the status, therefore a new line has now been included (COR1000.3a) to track this project into full implementation. Once the status of the second line has "caught up", it will be closed down &amp; tracking will revert back to the original line (COR1000.3). No formal authorisation is required to close the temporary line but unfortunately it will mean that there are two lines showing as "live" in your Manager Aligned Report until March 2012 for this part of the project. The CCN due date of 22/07/11 has been removed from the original line while we wait for the temporary line to progress to closedown.
28/07/11 AK - Discussed at Workload Meeting on 27/07/11. Chris Fears advised that there are discrepancies between the title &amp; number of this change. Programme Office to discuss with Chris outside of the meeting.
29/06/11 AK - Discussed at Workload Meeting today. Project Manager amended from Iain Collin to Chris Fears.
24/06/11 AK - Discussed at Workload Meeting on 22/06/11. CCN due date amended from 17/06/11 to 22/07/11.
05/05/11 AK - Discussed at Workload Meeting on 04/05/11. Awaiting final invoices. CCN due date amended from 29/04/11 to 17/06/11.
04/04/11 AK - This section of the Programme was named "WAN Upgrades". Following the incorrect renaming of COR1000.2 in October 2010, this section will now adopt the previous title of COR1000.2 - "Security Gateway". As the status is the same as COR1000.2, the Tracking Sheet will be updated to include this section &amp; reflect the same status as  COR1000.2.</v>
          </cell>
          <cell r="AH156" t="str">
            <v>IMPD</v>
          </cell>
          <cell r="AI156">
            <v>40637</v>
          </cell>
          <cell r="AO156">
            <v>40574</v>
          </cell>
        </row>
        <row r="157">
          <cell r="A157" t="str">
            <v>1000.03a</v>
          </cell>
          <cell r="B157" t="str">
            <v>COR1000.03a</v>
          </cell>
          <cell r="C157" t="str">
            <v>IX WAN Upgrades (Variation 2)</v>
          </cell>
          <cell r="E157" t="str">
            <v>PD-CLSD</v>
          </cell>
          <cell r="F157">
            <v>42929</v>
          </cell>
          <cell r="G157">
            <v>0</v>
          </cell>
          <cell r="H157">
            <v>40756</v>
          </cell>
          <cell r="J157">
            <v>0</v>
          </cell>
          <cell r="O157" t="str">
            <v>Chris Fears</v>
          </cell>
          <cell r="P157" t="str">
            <v>BI</v>
          </cell>
          <cell r="Q157" t="str">
            <v>CLOSED</v>
          </cell>
          <cell r="R157">
            <v>0</v>
          </cell>
          <cell r="AE157">
            <v>0</v>
          </cell>
          <cell r="AF157">
            <v>7</v>
          </cell>
          <cell r="AG157" t="str">
            <v>13/07/17 DC Email from SM confirming closing the proiject as it was implemented 5 years ago.  I have put it as closed rather than complete because we have never received any closdown docs.0_x000D_
19/08/15- CM  Emailed Mark Bignall again to get confirmation for close down._x000D_
28/05/12 KB - Spoke to Chris fears who confirmed that this variation was implemented successfully on 28/05/12.  There is still some cabling work to be carried out but this varaiation delivered as expected.                                                                      25/05/12 AK - Update rec'd from Chris Fears. There are a number of variations for this change. Each one will be detailed seperately in the Tracking Sheet to monitor progress. When the final variation is complete, all changes marked as COR1000.3 will close. The implementation date for this variation has been amended from 30/03/12 to 28/05/12.
01/08/11 AK - Following a meeting with Chris Fears to discuss discrepancies, the following was agreed: The original line in the Tracking Sheet shows that this was implemented &amp; is now in closedown however there is a second phase to this (to include some Gemini requirements &amp; removal of WIPRO ODC) with an implementation of March 2012. In light of this, I am unable to back the Tracking Sheet out to correct the status, therefore a new line has now been included (COR1000.3a) to track this project into full implementation. Once the status of the second line has "caught up", it will be closed down &amp; tracking will revert back to the original line (COR1000.3). No formal authorisation is required to close the temporary line but unfortunately it will mean that there are two lines showing as "live" in your Manager Aligned Report until March 2012 for this part of the project. The CCN due date of 22/07/11 has been removed from the original line while we wait for the temporary line to progress to closedown.</v>
          </cell>
          <cell r="AH157" t="str">
            <v>CLSD</v>
          </cell>
          <cell r="AI157">
            <v>42929</v>
          </cell>
          <cell r="AO157">
            <v>41057</v>
          </cell>
        </row>
        <row r="158">
          <cell r="A158">
            <v>1000.09</v>
          </cell>
          <cell r="B158" t="str">
            <v>COR1000.09</v>
          </cell>
          <cell r="C158" t="str">
            <v>IX Upgrade</v>
          </cell>
          <cell r="D158">
            <v>40687</v>
          </cell>
          <cell r="E158" t="str">
            <v>PD-CLSD</v>
          </cell>
          <cell r="F158">
            <v>41814</v>
          </cell>
          <cell r="G158">
            <v>0</v>
          </cell>
          <cell r="H158">
            <v>40756</v>
          </cell>
          <cell r="I158">
            <v>40816</v>
          </cell>
          <cell r="J158">
            <v>0</v>
          </cell>
          <cell r="N158" t="str">
            <v>Workload Meeting 03/08/11</v>
          </cell>
          <cell r="O158" t="str">
            <v>Chris Fears</v>
          </cell>
          <cell r="P158" t="str">
            <v>BI</v>
          </cell>
          <cell r="Q158" t="str">
            <v>COMPLETE</v>
          </cell>
          <cell r="R158">
            <v>0</v>
          </cell>
          <cell r="S158">
            <v>41814</v>
          </cell>
          <cell r="U158">
            <v>40687</v>
          </cell>
          <cell r="V158">
            <v>40911</v>
          </cell>
          <cell r="W158">
            <v>40687</v>
          </cell>
          <cell r="X158">
            <v>40687</v>
          </cell>
          <cell r="Y158" t="str">
            <v>XEC</v>
          </cell>
          <cell r="AC158" t="str">
            <v>RCVD</v>
          </cell>
          <cell r="AD158">
            <v>41053</v>
          </cell>
          <cell r="AE158">
            <v>0</v>
          </cell>
          <cell r="AF158">
            <v>7</v>
          </cell>
          <cell r="AG158" t="str">
            <v>29/07/15 CM - filed the CCN documents into the configuration library._x000D_
26/06/14 KB - Imp date set at 07/06/13 per P Plan.  Closedown date set at 24/06/16 when all approvals were received.  _x000D_
18/07/13 KB - Imp due date changed from 12/04/13 to 31/08/13 per e-mail from Chris Fears.  _x000D_
13/02/2013 AT - Imp due date changed from 25/01/13 to 12/04/2013 per Andy Earnshaw at 13/02/2013 Workload Meeting. New date based on CR that went to PCC submitted in Jan 2013.
04/12/12 KB - Imp due date changed from 01/12/12 to 25/01/13 per Neil Morgan.
25/05/12 AK - Update rec'd from Chris Fears. Implementation will take place on 01/12/12. 
11/01/12 AK - Previous update states that the Business Case (BER) was approved by XEC on 24/05/11, therefore status amended but implementation date is required from the Project Team.
11/10/11 AK - Update rec'd from Chris Fears confirming that the Business Case was approved at XEC on 24/05/11. The PID is currently in the process of being written &amp; contract negotiation is taking place. It is planned that this is completed by end of December. BER due date populated as 03/01/12.
09/09/11 AK - Update rec'd from Neil Morgan. EQ IR due date amended from 19/08/11 to 30/09/11. 
18/08/11 AK - Discussed at Workload Meeting on 17/08/11. Project Team to supply an update or advise Programme Office of a new date.
01/08/11 AK - Following a meeting with Chris Fears to discuss discrepancies, the following was agreed: This is a new element of the Telecoms change to allow differentiation between the EFT work &amp; the IX Upgrade. I have set it up as another part of the Telecoms Project but I will also mention it at the Workload Meeting on Wednesday to allow it to get it's formal "rubber-stamping".</v>
          </cell>
          <cell r="AH158" t="str">
            <v>CLSD</v>
          </cell>
          <cell r="AI158">
            <v>41814</v>
          </cell>
          <cell r="AJ158">
            <v>40687</v>
          </cell>
          <cell r="AK158">
            <v>40687</v>
          </cell>
          <cell r="AO158">
            <v>41517</v>
          </cell>
        </row>
        <row r="159">
          <cell r="A159">
            <v>3264</v>
          </cell>
          <cell r="B159" t="str">
            <v>COR3264</v>
          </cell>
          <cell r="C159" t="str">
            <v>Relocation of DN energy processes currently undertaken by NTS</v>
          </cell>
          <cell r="E159" t="str">
            <v>EQ-CLSD</v>
          </cell>
          <cell r="F159">
            <v>41682</v>
          </cell>
          <cell r="G159">
            <v>0</v>
          </cell>
          <cell r="H159">
            <v>41599</v>
          </cell>
          <cell r="I159">
            <v>41612</v>
          </cell>
          <cell r="J159">
            <v>1</v>
          </cell>
          <cell r="K159" t="str">
            <v>ALL</v>
          </cell>
          <cell r="M159" t="str">
            <v>Alan Raper</v>
          </cell>
          <cell r="O159" t="str">
            <v>Andy Earnshaw</v>
          </cell>
          <cell r="P159" t="str">
            <v>CO</v>
          </cell>
          <cell r="Q159" t="str">
            <v>CLOSED</v>
          </cell>
          <cell r="R159">
            <v>1</v>
          </cell>
          <cell r="AE159">
            <v>0</v>
          </cell>
          <cell r="AF159">
            <v>3</v>
          </cell>
          <cell r="AG159" t="str">
            <v>12/02/14 KB - COR3264 closed per CMSG agreement.  Refer to meeting minutes.  _x000D_
07/02/14 KB - Note sent from Jo Beardsmore to Alan Raper recommending closure of this CO.  Await response from Alan. _x000D_
23/01/14 KB - Update from Alan - The more I look at these activities, I think a realistic option is to just stop doing them. I don't think we need them at all, they seem to be checks that the SO undertakes as part of that role? Suggest we have a session on this at next change, with a possible result that we pull the COR._x000D_
21/11/13 KB - Update provided by AE - "This change is a little different to those we usually receive and therefore I’m currently in discussion with Operations in terms of its impacts."</v>
          </cell>
          <cell r="AJ159">
            <v>41670</v>
          </cell>
        </row>
        <row r="160">
          <cell r="A160">
            <v>3275</v>
          </cell>
          <cell r="B160" t="str">
            <v>COR3275</v>
          </cell>
          <cell r="C160" t="str">
            <v>Unregistered Supply Points – Portfolio Clearance Initiative – Stage 2</v>
          </cell>
          <cell r="E160" t="str">
            <v>EQ-CLSD</v>
          </cell>
          <cell r="F160">
            <v>41624</v>
          </cell>
          <cell r="G160">
            <v>0</v>
          </cell>
          <cell r="H160">
            <v>41610</v>
          </cell>
          <cell r="I160">
            <v>41621</v>
          </cell>
          <cell r="J160">
            <v>1</v>
          </cell>
          <cell r="K160" t="str">
            <v>ADN</v>
          </cell>
          <cell r="M160" t="str">
            <v>Joel Martin</v>
          </cell>
          <cell r="O160" t="str">
            <v>Lorraine Cave</v>
          </cell>
          <cell r="P160" t="str">
            <v>CO</v>
          </cell>
          <cell r="Q160" t="str">
            <v>CLOSED</v>
          </cell>
          <cell r="R160">
            <v>1</v>
          </cell>
          <cell r="AE160">
            <v>0</v>
          </cell>
          <cell r="AF160">
            <v>3</v>
          </cell>
          <cell r="AG160" t="str">
            <v>16/12/13 KB - After further discussion, it has ben agreed that COR3275 should close and progress as COR3234.1 _x000D_
10/12/13 KB - As agreed with Lorraine &amp; Nita, this has been logged under a new ref as it will require a separate BER/sanction to COR3234.</v>
          </cell>
          <cell r="AJ160">
            <v>41647</v>
          </cell>
        </row>
        <row r="161">
          <cell r="A161">
            <v>3278</v>
          </cell>
          <cell r="B161" t="str">
            <v>COR3278</v>
          </cell>
          <cell r="C161" t="str">
            <v>Delivery of changes to Non-Gemini systems as a result of EU Gas Day Changes</v>
          </cell>
          <cell r="D161">
            <v>41838</v>
          </cell>
          <cell r="E161" t="str">
            <v>PD-CLSD</v>
          </cell>
          <cell r="F161">
            <v>42486</v>
          </cell>
          <cell r="G161">
            <v>0</v>
          </cell>
          <cell r="H161">
            <v>41620</v>
          </cell>
          <cell r="I161">
            <v>41635</v>
          </cell>
          <cell r="J161">
            <v>1</v>
          </cell>
          <cell r="K161" t="str">
            <v>ALL</v>
          </cell>
          <cell r="M161" t="str">
            <v>Ruth Thomas</v>
          </cell>
          <cell r="N161" t="str">
            <v>Assigned to AE pending formal approval at ICAF meeting on 19/12/13</v>
          </cell>
          <cell r="O161" t="str">
            <v>Jessica Harris</v>
          </cell>
          <cell r="P161" t="str">
            <v>CO</v>
          </cell>
          <cell r="Q161" t="str">
            <v>COMPLETE</v>
          </cell>
          <cell r="R161">
            <v>1</v>
          </cell>
          <cell r="T161">
            <v>47935</v>
          </cell>
          <cell r="U161">
            <v>41675</v>
          </cell>
          <cell r="V161">
            <v>41688</v>
          </cell>
          <cell r="W161">
            <v>41817</v>
          </cell>
          <cell r="Y161" t="str">
            <v>Pre-Sanction 17/06/2014</v>
          </cell>
          <cell r="Z161">
            <v>33225</v>
          </cell>
          <cell r="AC161" t="str">
            <v>SENT</v>
          </cell>
          <cell r="AD161">
            <v>41851</v>
          </cell>
          <cell r="AE161">
            <v>0</v>
          </cell>
          <cell r="AF161">
            <v>3</v>
          </cell>
          <cell r="AG161" t="str">
            <v>21/07/16: Cm has emailed Nicki walton for documents and confirmation of they will be delivered as part of COR3187._x000D_
26/04/16 DC CCN received from Network today and forwarded onto the project team. Before closing off the database- CM needs to collate all documentation for audit._x000D_
11/04/2016 DC CCN sent out to Networks today._x000D_
25/01/16: CM In conjunction with COR3187-  92% complete and the CCN moved out to end of April 16 . Won't have seprate documents for this project (most of them will be filled under COR3187._x000D_
14/12/15 CM: Planning meeting- ON TRACK (PIS 18/12, CLOSEDOWN 29/02/16)_x000D_
16/10/15 EC: Update following Portfolio Plan Meeting, 15/10/15 - PIS finish date will potentially need to extend from 27/11/15._x000D_
08/09/15- CM confirmed from KR that the implementation has been completed and close down is due 29/02/16_x000D_
20/07/15 CM - 20/07/15 CM Update from  HR currently in testing and 80% complete on UAT. The scope has changed a bit._x000D_
02/07/15 DC - See 3187 Vikas and JH dealing, this is ongoing till jan 2016._x000D_
29/01/2014 AT - EQR RESUBMITTED (without internal resource costs).</v>
          </cell>
          <cell r="AH161" t="str">
            <v>CLSD</v>
          </cell>
          <cell r="AI161">
            <v>42486</v>
          </cell>
          <cell r="AJ161">
            <v>41632</v>
          </cell>
          <cell r="AL161">
            <v>41851</v>
          </cell>
          <cell r="AM161">
            <v>41851</v>
          </cell>
          <cell r="AN161">
            <v>41851</v>
          </cell>
          <cell r="AO161">
            <v>42253</v>
          </cell>
          <cell r="AP161">
            <v>42489</v>
          </cell>
        </row>
        <row r="162">
          <cell r="A162" t="str">
            <v>0984a</v>
          </cell>
          <cell r="B162" t="str">
            <v>COR0984a</v>
          </cell>
          <cell r="C162" t="str">
            <v xml:space="preserve">Gemini Re-Platforming </v>
          </cell>
          <cell r="D162">
            <v>40795</v>
          </cell>
          <cell r="E162" t="str">
            <v>SN-CLSD</v>
          </cell>
          <cell r="F162">
            <v>40800</v>
          </cell>
          <cell r="G162">
            <v>0</v>
          </cell>
          <cell r="H162">
            <v>39847</v>
          </cell>
          <cell r="J162">
            <v>0</v>
          </cell>
          <cell r="K162" t="str">
            <v>TNO</v>
          </cell>
          <cell r="M162" t="str">
            <v>Sean McGoldrick</v>
          </cell>
          <cell r="N162" t="str">
            <v>Workload Meeting 11/03/09</v>
          </cell>
          <cell r="O162" t="str">
            <v>Lee Foster</v>
          </cell>
          <cell r="P162" t="str">
            <v>BI</v>
          </cell>
          <cell r="Q162" t="str">
            <v>CLOSED</v>
          </cell>
          <cell r="R162">
            <v>1</v>
          </cell>
          <cell r="U162">
            <v>40672</v>
          </cell>
          <cell r="V162">
            <v>40686</v>
          </cell>
          <cell r="W162">
            <v>40786</v>
          </cell>
          <cell r="X162">
            <v>40786</v>
          </cell>
          <cell r="Y162" t="str">
            <v>Pre Sanction Review Meeting 16/08/11</v>
          </cell>
          <cell r="Z162">
            <v>12417106</v>
          </cell>
          <cell r="AC162" t="str">
            <v>CLSD</v>
          </cell>
          <cell r="AD162">
            <v>40800</v>
          </cell>
          <cell r="AE162">
            <v>0</v>
          </cell>
          <cell r="AF162">
            <v>5</v>
          </cell>
          <cell r="AG162" t="str">
            <v>14/09/11 AK - Andy Earnshaw confirmed that now the CA has been received, this line can close down &amp; tracking will revert back into the original line of COR0984.
24/08/11 AK - Following a conversation with Matt Rider, this line has been reopened as it contains all the relevant data in relation to the revised BER. Once the CA has been received, this line can be closed down.
22/08/11 AK - Revised BER was sent on Friday, 19th August. As per the update on 09/05/11, this line can now close down &amp; tracking will revert back to the original line under COR0984.
18/08/11 AK - Discussed at Workload Meeting on 17/08/11. BER due date populated as 31/08/11 in order to keep visiblity.
12/08/11 AK - Email sent to Sean McGoldrick from Steve Adcock stating "We met with Corinne Yesterday to go through some of the areas of challenge on the efficiency of delivery and scope options for GRP. We are planning to produce further information by the end of Monday and it may be best if we do this and follow up on any questions before we formalise into a BER if that is OK with you. We have scheduled two further review meetings next week to build the picture and it maybe that the production of the BER would best follow these. Does this approach cause you any problems? Or are there any NG process requirements we need to be mindful of (other than information to support the sanction bodies)?" 
11/08/11 AK - Email rec'd from Sean McGoldrick stating "Thanks for the update. My understanding, from the conversation with Andrew, is that the revised date for the BER issue is Monday, August 15th.  Can you please confirm that this is still the target? Also, I'm going to be off for a couple of days over this weekend (Friday and Monday), so would be grateful if you could add Corrine Lury and Ritchard Hewitt to the distribution list when the BER is issued."
10/08/11 AK - Email sent to Sean McGoldrick by Andrew Boyton stating "As per discussion, please see attached presentation shared with Simon Cave and Nichola Pickering on 01/08. Please note that these costs are indicative and currently under review with all suppliers, therefore are subject to change. If you need a quick update session on the content, then let me know to arrange a 30 min session to discuss further. Xoserve is currently planning to work towards releasing a BER on the 15/08, however in light of the current cost status and outstanding negotiation activities this may change depending on direction from the Xoserve Exec, I shall keep you informed." This does not authorise the change of BER delivery date, however Ian Wilson confirmed with Andrew that verbal agreement had been reached. In view of this, email sent to Sean by Ian stating "With reference to your previous conversation with Andrew Boyton, this E-mail is to confirm the agreement that Xoserve is currently working towards the earliest possible provision of the BER, however as you will appreciate this is subject to the conclusion of the current discussions. The project team will keep you advised of the prospective delivery date. I trust that this will be acceptable to you, however, if you have any questions or concerns please do not hesitate to contact either Andrew or I." BER due date populated as 15/08/11 to keep this change in view, although this date can be changed, based on Ian's email.
04/08/11 AK - Discussed at Workload Meeting on 03/08/11. Update rec'd following the meeting states "The Project Team are seeking to gain agreement from the NOR for the date to change". 
23/05/11 AK - Update rec'd from Andy Earnshaw. BER due date will be 10/08/11.
09/05/11 AK - This line has been created in the Tracking Sheet to manage the second wave of documents in relation to this change. Once the revised BER has been sent out, this line will close down &amp; tracking will revert back to the original line.</v>
          </cell>
          <cell r="AL162">
            <v>40809</v>
          </cell>
        </row>
        <row r="163">
          <cell r="A163" t="str">
            <v>.03a</v>
          </cell>
          <cell r="B163" t="str">
            <v>COR.03a</v>
          </cell>
          <cell r="C163" t="str">
            <v>Telecommunications Provisioning Project</v>
          </cell>
          <cell r="E163" t="str">
            <v>PD-CLSD</v>
          </cell>
          <cell r="F163">
            <v>41054</v>
          </cell>
          <cell r="G163">
            <v>0</v>
          </cell>
          <cell r="H163">
            <v>39570</v>
          </cell>
          <cell r="J163">
            <v>0</v>
          </cell>
          <cell r="N163" t="str">
            <v>Prioritisation Meeting 07/05/08</v>
          </cell>
          <cell r="O163" t="str">
            <v>Chris Fears</v>
          </cell>
          <cell r="P163" t="str">
            <v>BI</v>
          </cell>
          <cell r="Q163" t="str">
            <v>CLOSED</v>
          </cell>
          <cell r="R163">
            <v>0</v>
          </cell>
          <cell r="V163">
            <v>39903</v>
          </cell>
          <cell r="AE163">
            <v>0</v>
          </cell>
          <cell r="AF163">
            <v>7</v>
          </cell>
          <cell r="AG163" t="str">
            <v>19/08/15- CM  Emailed Mark Bignall again to get confirmation for close down._x000D_
09/07/15- CM Update from Chris Fears- _x000D_
As far as In am aware all Telecoms work has now been completed and a PIA submitted (quite a long time ago). Changed status to complete._x000D_
_x000D_
25/05/12 AK - This Project has been superseded by the creation of sub-Projects. This line of the Project will close upon completion of the last sub-Project. Status amended to PD-PROD with an implementation date populated as 25/06/13 (the final known implementation date of the sub-Projects).
29/06/11 AK - Discussed at Workload Meeting today. Project Manager amended from Iain Collin to Chris Fears.
22/12/10 AK - Discussed at Workload Meeting today. This Project has been superseded by the creation of sub-Projects. This line of the Project will close upon completion of the last sub-Project, therefore BER due date removed.
16/09/10 AK - Following recent staff changes, Project Manager amended from Chris Fears to Iain Collin.
16/02/10 AK - Update rec'd from Chris Fears. Overall programme has been split into a number of deliverable areas. BER date changed from 29/01/10 to 29/12/10 as now being dealt with in the lower level entries.
13/01/10 AK - Chris Fears advised that this change is being split down into smaller elements. Currently awaiting confirmation of breakdown from Project Team. BER due date amended from 14/12/09 to 29/01/10.
30/11/09 AK - Update rec'd from Dave Gore reporting "C&amp;W and TCS/BT Telecoms Review proposals have been received and are being reviewed against current xoserve Business Requirements Document. PID is currently on-hold following a possible scope review of the Telecoms project. The xec have requested Chris Fears prepare a Telecoms Review Strategy paper to be delivered and presented at the next meeting - 08/12. Depending upon the outcome of the Telecoms Review Strategy presentation will determine the progress of the project/programme delivery going forward".  BER due date amended from 27/11/09 to 14/12/09.
04/11/09 AK - Update rec'd from Neil Morgan stating "Further engagement with C&amp;W required to validate the deliverable of a high level logical design. Additional engagement to be held with Bluefish Communications and C&amp;W to validate that the C&amp;W high level logical design is suitable for xoserve." BER due date amended to 27/11/09. 
11/09/09 AK - Update rec'd from Christina McArthur. As/Is analysis deliverables completed &amp; signed off. Project to start closure of the analysis phase activities today. Continue to work with Bluefish &amp; Cable &amp; Wireless. 
04/08/09 AK - Update rec'd ffrom Christina McArthur. Final "As/Is" deliverables have slipped approximately a further two weeks due to additional reviews required even after TCS quality reviews. On a positive point, all deliverables are nearing completion. XEC approved Network Design Business Case for C&amp;W to produce a design and Bluefish Communications to perform an assurance role. C&amp;W delivery of high level design (equivelent to LTM) by October. BER due date to remain 30/10/09.
20/07/09 AK - Following the release of the Manager Aligned Report, email rec'd from Christina McArthur stating "Exec approved business case contract being prepared."
13/07/09 AK - Update rec'd from Christina McArthur - Business Case in preparation, target paper for the October xec. BER due date amended to 30/10/09 for visibility.
19/06/09 AK - Email rec'd from Chris Fears stating "Have a high level design on a possible network from C&amp;W now looking at engaging them to develop a more detailed design." BER due date amended to 13/07/09 for visibility.
27/05/09 AK - Email rec'd from Christina McArthur stating "Continue to work with C&amp;W for possibilites for the future. Analysis is well underway &amp; gathering of information, sections are being issued for approval. Move BER date to 15th June 09 for visibility".
27/04/09 AK - Email rec'd from Chris Fears stating "A paper has gone to the xoserve board outlining an approach where xoserve moves to a single network rather than having a number. Inputs are being provided into a NG RfP for network Services. Working with C&amp;W to document possibilities for the future and the building blocks involved. We are continuing to work with TCS to document the “as-is” position of Xoserve infrastructure with TCS.” The BER due date has been amended to 01/06/09 to ensure we do not loose visibility. 
01/04/09 AK - Email rec'd from Chris Fears stating "The following is supplemental to the update provided by Christina. Workshops have been held with C&amp;W to try and establish a framework for managing the areas of change. A board paper is being prepared to go to the April board giving an update on the approach." BER due date populated as 30/04/09.
31/03/09 AK - Email rec'd from Christina McArthur stating "TCS analysis is in progress. Workshop planned for 7th &amp; 14th April with NG &amp; CSC. CSC PROApproved, chased OGT to pass through to CSC. Project end date still targeted for 08/05/09. The PID is currently being prepared &amp; this will be issued prior to 04/04/09. 
31/03/09 AK - Email sent to Chris Fears stating "Please can you supply an update for COR1000 - Telecommunications Provisioning Project. The last update we had was supplied by Christina on 17/03/09 &amp; stated: "TCS analysis is in progress. A delayed response from CSC has caused the project to slip by at least 5 weeks. The PID is currently being prepared &amp; this will be the BER equivalent. Estimated completion date is 08/05/09." From this update, the status was amended to BE-PROD &amp; the initial response date was populated as 31/03/09 to ensure we do not loose visibility. As this date has arrived, please can you supply another update or an amended BE initial response date if there is no change?"
17/03/09 AK - Update rec'd from Christina McArthur. TCS analysis is in progress. A delayed response from CSC has caused the project to slip by at least 5 weeks. The PID is currently being prepared &amp; this will be the BER equivalent. Estimated completion date is 08/05/09. Status amended to BE-PROD &amp; initial response date has been populated as 31/03/09 to ensure we do not loose visibility.
02/02/09 AK - Update rec'd from Christina McArthur advising that funding has been approved for the As Is project. TCS are engaged &amp; work has started. Currently under analysis.  This is an internal change &amp; therefore is not subject to initial response dates, however the EQ initial response date has been populated as 06/03/09 to ensure we do not loose visibility. 
08/12/08 AK - Following the release of the Manager Aligned Report, Chris Fears has supplied an updated stating "Work pack for AS-IS issued to TCS".
25/09/08 - Update received from CF - The brief has been put on hold as the scope of the Telecoms Review has changed from a full project to an investigation phase
24/09/08 AK - Chase sent to Chris Fears asking for update.                                                                          
02/09/08 AK - Verbal update rec'd from Chris Fears following release of the Manager Aligned Report. This change is an internal BI not a CO, Paul Hastings is incorrectly detailed as the NOR &amp; Steve Adcock should be the Process Owner. Tracking Sheet amended. 
10/06/08 AK - Verbal update rec'd from Chris Fears. "This is an internal change which will not follow exact CO process. A Project Brief has been produced in place of an EQR and this is currently with the Exec Team for approval." As internal change, EQ initial response date removed &amp; all initial response dates marked as n/a.
09/06/08 AK - Email sent to Chris Fears stating "We received the attached email from yourself on 2nd May notifying us that the project above was starting. Under the current Project Management Process, an EQR document (or equivalent) was due to be submitted by 21/05/08. Please can you provide me with an update in order for me to ensure the correct status is shown within the Tracking Sheet."
07/05/08 SU - Approved at Prioritisation Meeting 07/05/08</v>
          </cell>
          <cell r="AH163" t="str">
            <v>PROD</v>
          </cell>
          <cell r="AI163">
            <v>41054</v>
          </cell>
          <cell r="AO163">
            <v>41450</v>
          </cell>
        </row>
        <row r="164">
          <cell r="A164">
            <v>3151</v>
          </cell>
          <cell r="B164" t="str">
            <v>COR3151</v>
          </cell>
          <cell r="C164" t="str">
            <v>Communications Link Solution for Provision of Smart Meter Data from iGT's to Xoserve</v>
          </cell>
          <cell r="E164" t="str">
            <v>PD-IMPD</v>
          </cell>
          <cell r="F164">
            <v>42186</v>
          </cell>
          <cell r="G164">
            <v>0</v>
          </cell>
          <cell r="H164">
            <v>41501</v>
          </cell>
          <cell r="J164">
            <v>0</v>
          </cell>
          <cell r="N164" t="str">
            <v>Workload Meeting Minutes 20/08/13</v>
          </cell>
          <cell r="O164" t="str">
            <v>Helen Pardoe</v>
          </cell>
          <cell r="P164" t="str">
            <v>CR</v>
          </cell>
          <cell r="Q164" t="str">
            <v>LIVE</v>
          </cell>
          <cell r="R164">
            <v>0</v>
          </cell>
          <cell r="Y164" t="str">
            <v>Pre Sanction Review Meeting 24/12/13</v>
          </cell>
          <cell r="AE164">
            <v>0</v>
          </cell>
          <cell r="AF164">
            <v>8</v>
          </cell>
          <cell r="AG164" t="str">
            <v>10/08/17 DC Email sent to RP  re closing this project._x000D_
24/05/17 DC Update from planning meeting as per email from Mark Roberts. This project has been pushed out till 2018 due to finances._x000D_
28/03/17 DC Update from Planning meeting, CCN date june._x000D_
27/07/16: Update from please note that the COR3151 end date is to be pushed back to the revised UK Link Go-Live date due to the IX being support costs being covered by the Shippers up until this date. Upon UK Link Go-Live, the IX support costs will be covered by the GT’s/iGT’s. COR3151.1 is to be closed down in parallel with COR3151 hence the end date for COR3151.1 is to be pushed back to this date as well._x000D_
08/06/16: Update from DM one last item to be implemented prior to UK link go live and will then close down in 01/10/16_x000D_
18.05.16: Cm Update from Mike - closedown moved out until 30.06.16 as waiting on closedown activity to be completed_x000D_
21/01/16: CM Planning meeting - This needs to be pushed to end April- outstanding closedown activity - PIA being produced by Dan Maguire_x000D_
22/02/2016 AT 3151 - Still on closedown  for end of March._x000D_
_x000D_
26/01/16: Update from Planning Meeting, 26/01/16 - Closedown pushed out to March along with COR3151.1, PIA will be sent, as internal change. _x000D_
16/10/15 EC: Update following Portfolio Plan Meeting, 15/10/15 - Joint closedown with _x000D_
. On track for end of the year but may need to go out a bit._x000D_
14/08/2015: NC changed the Overall Staus from PD - CLSD to PD - IMPD. From audit work highlighted that this project is in Closedown and can be closed once we have received all the Closed down Documents._x000D_
21/09/15: Update from MR Chasing Invoices, in close down . PIA due and of Oct. Housekeeping work now complete_x000D_
04/09/15: CM Update from DM - COR3151 is dependent on COR3151.1 closing down so I expect a Closedown document won’t be issued until December ’15 based on a 3 month turnaround following COR3151 delivery._x000D_
14/08/15:Update from Dan Maguire closedown document will be sent for this project by the end of the month. NC also sent reminder of other docs outstanding for the CL input._x000D_
14/08/15:CM moved from complete to live as awaiting for financial confirmation to close this down properly. Vikas will let me know once he has an update from the project team._x000D_
04/08/2015 NC emailed JF for outstanding docs for the CL_x000D_
_x000D_
20/07/15: CM Update from JF now 80% in closedown phase._x000D_
_x000D_
16/07/15: Update from DM on email. CCN hasn't  been issued for COR3151._x000D_
I have been advised that as this is a non-code user pays change and not a network change, a CCN is not required. However, a close down document will still be required for audit purposes._x000D_
_x000D_
01/07/2015 DC - This project is close down phase and we are waiting for the CCN documents to come through as per MR._x000D_
_x000D_
23/05/15 There is a dependency on the IGT project with Xoserve. Mark P agreed to raise dependency. PCC form to be raised for July's PCC._x000D_
  _x000D_
17/02/14 KB - Transferred from Lee Chambers to Helen Gohil._x000D_
_x000D_
24/12/13 KB - BER &amp; Business Case approved at Pre Sanction._x000D_
_x000D_
16/10/13 KB - Per update from Jon Follows.  This may be submitted as a non code user pays change at some stage (subject to funding arrangements etc.). This status of COR3151 is correct for now.</v>
          </cell>
          <cell r="AO164">
            <v>41883</v>
          </cell>
          <cell r="AP164">
            <v>43343</v>
          </cell>
        </row>
        <row r="165">
          <cell r="A165">
            <v>3143</v>
          </cell>
          <cell r="B165" t="str">
            <v>COR3143</v>
          </cell>
          <cell r="C165" t="str">
            <v>COR3143 - Decommission XFTM &amp; Server Farm &amp; re-direct NG files Phase 1</v>
          </cell>
          <cell r="E165" t="str">
            <v>PD-HOLD</v>
          </cell>
          <cell r="F165">
            <v>42811</v>
          </cell>
          <cell r="G165">
            <v>0</v>
          </cell>
          <cell r="H165">
            <v>41492</v>
          </cell>
          <cell r="J165">
            <v>0</v>
          </cell>
          <cell r="N165" t="str">
            <v>Workload Meeting 07/08/13_x000D_
Pre-sanction- 06/10/15</v>
          </cell>
          <cell r="O165" t="str">
            <v>Mark Pollard</v>
          </cell>
          <cell r="P165" t="str">
            <v>BI</v>
          </cell>
          <cell r="Q165" t="str">
            <v>ON HOLD</v>
          </cell>
          <cell r="R165">
            <v>0</v>
          </cell>
          <cell r="AE165">
            <v>0</v>
          </cell>
          <cell r="AF165">
            <v>7</v>
          </cell>
          <cell r="AG165" t="str">
            <v>26/7/17 DC Update from planning meeting, no change on this project at the moment._x000D_
_x000D_
27/06/17 DC ME update from planning meeting, a PCC form is to be raised to pu this on hold._x000D_
_x000D_
27/04/17 DC update from planning meeting, the imp date is 31/7._x000D_
_x000D_
21/03/17 DC This is an internal project and has completed the first phase. MP says this project should closedown around Sept.  I have set a reminder to speak to him re closedown doc then._x000D_
_x000D_
08/06/16: CM Update so the 1st part out 3 parts was implemented on 12.02.16. They are now waiting on Vodafone for workstream 2. PCC form going for approval at the moment._x000D_
_x000D_
17.05.16: Cm Update from Mike - no PCC form recived and no implemnentation / close dates given yet. Waiting on TCS &amp; wipro to confirm dates_x000D_
_x000D_
05/04/16; CM update approved at XEC on 22/03/16 and the PCC form will follow soon_x000D_
_x000D_
21/03/16: CM plan ning meeting - Mark Pollard going to XEC going tomorrow so Mark will update us on the PCC form after this meeting. The PCC form will_x000D_
_x000D_
22/02/2016: AT Going back for - Send the Initiation documents for testing Mark will send them to me. PCC form to be produced._x000D_
_x000D_
27/01/16: Update from Planning Meeting, 26/01/16 - Build and system testing completed on time. Documents for Configuration Library to be sent over._x000D_
_x000D_
14/12/15 CM :  Dates for analysis initiation and delivery needed. Dependent on 3766 being completed. Got closedown last week so expecting update on the project dates soon. MP TO PROVIDED DATES ON THIS ONE._x000D_
_x000D_
24/11/15: Cm: PCC form has been submitted to be taken off hold - into initiation - This change is being requested following the successful completion of the previously approved analysis work for COR3143. Given the completion of this work it now allows us to continue on with the migration of all remaining XFTM file flows and all XFTM decommissioning work. The business case has received approval at both pre sanction and the XEC._x000D_
_x000D_
16/11/15 CM: Update from the planning meeting that this will be on hold until end of Jan 16_x000D_
_x000D_
03/11/15 DC DB going to XEC today, I have sent him an email asking for feed back regarding the PCC form._x000D_
_x000D_
26/10/15 DC Approved at Pre-Sanction, DB to raise a PCC form to take this change off hold._x000D_
_x000D_
16/10/15 EC: Update following Portfolio Plan Meeting, 15/10/15 - expect to get re-sanction 10/11. Will need a PCC form once re-sanction is received. Start-up is all on track from sanction 3/11._x000D_
_x000D_
06/10/15 DC Start Up document approved at Pre-Sanction. Work has already started according to DB.  A PCC form will be produced at the end of the month when this goes to XEC to get approval for the Business Case, it this time the project will PCC will be raised to take the project off hold._x000D_
_x000D_
21/09/15 CM update from MP that the Business Case will be brought back to Pre-sanction in Oct 15. KR saying we need a start up approach submitted for this to give us a back ground of the work be done ._x000D_
_x000D_
17/09 CM Put on hold due to the plan being on hold._x000D_
_x000D_
17/08/15 CM Resanction in 2-3 wks will happen_x000D_
_x000D_
06/08/15 - This CO should be kept live as the project team are currently looking to go for re-sanction on COR3143 to include additional migration scope. The project will be split into the following COR numbers:-_x000D_
COR3143:  	Migration of Xoserve files and decommissioning of system._x000D_
COR3143.2:	Migration of National Grid files._x000D_
COR3143.1 and COR3143.2 will be presented in a revised COR3143 Business Case that is due to seek sanction at the end of the month._x000D_
On hold but Linked to 3766 and 3447_x000D_
_x000D_
Closure of 3143.1 has been approved  by Mark Polard to close this down as no formal approval went through for this CO._x000D_
_x000D_
20/07/15 CM - On hold- Re-sanction in August 2015 for the analyst piece, after this time a new COR will be raised as 3143.1 for sanction earlist time for this to take place will prob be December 2015._x000D_
_x000D_
_x000D_
01/07/2015 MR-  this is the analysis phase of the XFTM Decommissioning which should now be closing down. _x000D_
04/04/14 KB - PM changed from Chris Fears to Helen Gohil per email from Chris._x000D_
_x000D_
24/12/13 JR - Revised Business Case issued after Pre Sanction meeting._x000D_
_x000D_
06/12/13 KB - Title changed per nore from Jo Harze (as advised by Jo Beardsmore)._x000D_
_x000D_
20/10/13 KB - Taken off hold per discussion with Jo Harze (Jo Beardsmore looking after COR). May be a phase 2._x000D_
_x000D_
24/09/13 KB - Project is currently on hold as there is no resource at present - awaiting confirmation of resource and progress. Per Alison Kane.</v>
          </cell>
          <cell r="AO165">
            <v>42947</v>
          </cell>
        </row>
        <row r="166">
          <cell r="A166">
            <v>3137</v>
          </cell>
          <cell r="B166" t="str">
            <v>COR3137</v>
          </cell>
          <cell r="C166" t="str">
            <v>Implementation of Mod Proposal 428 - Single Meter Supply Points</v>
          </cell>
          <cell r="D166">
            <v>41726</v>
          </cell>
          <cell r="E166" t="str">
            <v>PD-CLSD</v>
          </cell>
          <cell r="F166">
            <v>42009</v>
          </cell>
          <cell r="G166">
            <v>1</v>
          </cell>
          <cell r="H166">
            <v>41487</v>
          </cell>
          <cell r="I166">
            <v>41500</v>
          </cell>
          <cell r="J166">
            <v>0</v>
          </cell>
          <cell r="K166" t="str">
            <v>ADN</v>
          </cell>
          <cell r="M166" t="str">
            <v>Ruth Thomas</v>
          </cell>
          <cell r="N166" t="str">
            <v>Workload Meeting 07/08/13</v>
          </cell>
          <cell r="O166" t="str">
            <v>Andy Simpson</v>
          </cell>
          <cell r="P166" t="str">
            <v>CO</v>
          </cell>
          <cell r="Q166" t="str">
            <v>COMPLETE</v>
          </cell>
          <cell r="R166">
            <v>1</v>
          </cell>
          <cell r="S166">
            <v>42009</v>
          </cell>
          <cell r="T166">
            <v>0</v>
          </cell>
          <cell r="U166">
            <v>41662</v>
          </cell>
          <cell r="V166">
            <v>41675</v>
          </cell>
          <cell r="W166">
            <v>41726</v>
          </cell>
          <cell r="Y166" t="str">
            <v>Pre Sanction Review Meeting 18/03/14</v>
          </cell>
          <cell r="Z166">
            <v>5270</v>
          </cell>
          <cell r="AC166" t="str">
            <v>SENT</v>
          </cell>
          <cell r="AD166">
            <v>41744</v>
          </cell>
          <cell r="AE166">
            <v>0</v>
          </cell>
          <cell r="AF166">
            <v>3</v>
          </cell>
          <cell r="AG166" t="str">
            <v>05/08/2015 Project Closed on CL._x000D_
10/03/14 KB - Refer to email reqarding change in BER delivery date from 12/03/14 to 28/03/14. _x000D_
20/01/14 KB - Update received from AS – Proposal of a manual process utilising existing functionality, this project is monitoring progress of the requirements.  No BEO received to progress.**note sent to Alan on 22/01 requesting update/BEO**_x000D_
04/12/13 KB- BEO not received, raised with Dave Turpin.  _x000D_
05/09/13 KB - Transferred to Andy Simpson &amp; Debi Jones as advised by Max Pemberton._x000D_
_x000D_
06/09/2013 - This EQR was sent out late due to a technical Issue around the Outlook Mailbox. Drafts produced by Karen and dropped into the drafts folder of the change orders mailbox and later "sent" by Jacob were never released from the outbox. After investigation it was discovered that when a mail has been dragged from a personal Draft box to the draft box of change orders the From link is broken. We need to redo the From section to re-establish this link for it to be sent correctly. This issue has been raised with IS Services. This also was re-classified from an ALL Network to a AND as agreed by Lorraine and Chantal.</v>
          </cell>
          <cell r="AH166" t="str">
            <v>CLSD</v>
          </cell>
          <cell r="AI166">
            <v>42009</v>
          </cell>
          <cell r="AJ166">
            <v>41522</v>
          </cell>
          <cell r="AL166">
            <v>41740</v>
          </cell>
          <cell r="AM166">
            <v>41744</v>
          </cell>
          <cell r="AO166">
            <v>41730</v>
          </cell>
        </row>
        <row r="167">
          <cell r="A167">
            <v>2411.1</v>
          </cell>
          <cell r="B167" t="str">
            <v>COR2411.1</v>
          </cell>
          <cell r="C167" t="str">
            <v>Code Repository Migration Code Configuration Tool Phase 2</v>
          </cell>
          <cell r="E167" t="str">
            <v>PD-CLSD</v>
          </cell>
          <cell r="F167">
            <v>41858</v>
          </cell>
          <cell r="G167">
            <v>0</v>
          </cell>
          <cell r="H167">
            <v>41500</v>
          </cell>
          <cell r="J167">
            <v>0</v>
          </cell>
          <cell r="N167" t="str">
            <v>Workload Minutes 21/08/13</v>
          </cell>
          <cell r="O167" t="str">
            <v>Jessica Harris</v>
          </cell>
          <cell r="P167" t="str">
            <v>BI</v>
          </cell>
          <cell r="Q167" t="str">
            <v>COMPLETE</v>
          </cell>
          <cell r="R167">
            <v>0</v>
          </cell>
          <cell r="S167">
            <v>41858</v>
          </cell>
          <cell r="AE167">
            <v>0</v>
          </cell>
          <cell r="AF167">
            <v>7</v>
          </cell>
          <cell r="AG167" t="str">
            <v>04/06/14 KB - Update provided by Jessica Harris - The PIA is going to XEC on 10th June. Final closedown should be 30th June assuming finance agree with the final figures._x000D_
17/01/14 KB - Update providd by AE - PIS ended on 17/01/14, project in closedown._x000D_
24/09/13 KB - Moved to PD-PROD per note from Jessica Harris.</v>
          </cell>
          <cell r="AH167" t="str">
            <v>CLSD</v>
          </cell>
          <cell r="AI167">
            <v>41858</v>
          </cell>
          <cell r="AO167">
            <v>41631</v>
          </cell>
          <cell r="AP167">
            <v>41852</v>
          </cell>
        </row>
        <row r="168">
          <cell r="A168">
            <v>3042</v>
          </cell>
          <cell r="B168" t="str">
            <v>COR3042</v>
          </cell>
          <cell r="C168" t="str">
            <v>M-Number Helpline &amp; GT ID In-sourcing_x000D_
(ON HOLD)</v>
          </cell>
          <cell r="E168" t="str">
            <v>PD-CLSD</v>
          </cell>
          <cell r="F168">
            <v>42453</v>
          </cell>
          <cell r="G168">
            <v>0</v>
          </cell>
          <cell r="H168">
            <v>41438</v>
          </cell>
          <cell r="J168">
            <v>0</v>
          </cell>
          <cell r="L168" t="str">
            <v>WWU,NGN,SGN</v>
          </cell>
          <cell r="N168" t="str">
            <v>Business Case approved by XEC 28/01/14</v>
          </cell>
          <cell r="O168" t="str">
            <v>Andy Simpson</v>
          </cell>
          <cell r="P168" t="str">
            <v>CR</v>
          </cell>
          <cell r="Q168" t="str">
            <v>CLOSED</v>
          </cell>
          <cell r="R168">
            <v>0</v>
          </cell>
          <cell r="S168">
            <v>42453</v>
          </cell>
          <cell r="AE168">
            <v>0</v>
          </cell>
          <cell r="AF168">
            <v>6</v>
          </cell>
          <cell r="AG168" t="str">
            <v>24/03/2016 - ECF sent over from Mark Bignell. This can now be closed on a PD-CLSD. CM to go through all documents_x000D_
22/03/2016 - Business case approved at Pre-sanction today. This is to closedown the project as National Grid do not want to proceed with the work._x000D_
ECF to be produced and signed by Mark Bignall. Cm has emailed an email explaining this in more detail in the config library_x000D_
_x000D_
17/03/16: CM - Planning meeting prep -Have they taken the revised BC to XEC. Whe is this closing? Supporting signatories obtained for Closure, going to XEC Tuesday 22nd March 2016 (andy Simpson)_x000D_
_x000D_
27/01/16: Update from Planning Meeting, 26/01/16 - Revised BC for VP to go to XEC in Feb, as the spend was under P20, then this can close. _x000D_
14/12/15 CM : Planning meeting - – STILL ON HOLD. THIS SHOULD LOOK TO BE CLOSED ON THE PLAN. CMc TO LIAISE WITH JR TO GET A CLOSER NOTE SENT THROUGH. This is not a high priority and mostly likely not coming back off hold – Therefore will need to be closed_x000D_
02/07/15 CM: Email from DA and AS for this change due to be closed now. However AS needs to speak to Vikas and Finance-As we encountered internal costs we spent below the financial value of the project, so we need to do an amended business case and AEAF to formally close the project. AS to follow it up with Vikas and Finance._x000D_
13/05/14 KB - Placed on hold per email from Andy Simpson.  Awaiting direction from XEC on how to proceed.  _x000D_
10/03/14 KB - Transferred from Chris Fears to Andy Simpson per email from Michelle Fergusson. _x000D_
19/02/14 KB - Update provided by Michelle Fergusson - the Business Case was approved by XEC on 28/1/14 &amp; we’re reporting the start up phase as completed on 31/1/14.  _x000D_
13/06/13 KB - This was originally submitted as a Minor Enhancement (xrn3042)  in April 2013.  As advised by Chris Fears, the scope of the request puts it well outside of the 30 day ME remit and it was recommended that it should progress as a Change Recommendation.</v>
          </cell>
          <cell r="AJ168">
            <v>41667</v>
          </cell>
          <cell r="AP168">
            <v>42429</v>
          </cell>
        </row>
        <row r="169">
          <cell r="A169" t="str">
            <v>1000.03b</v>
          </cell>
          <cell r="B169" t="str">
            <v>COR1000.03b</v>
          </cell>
          <cell r="C169" t="str">
            <v>IX WAN Upgrades (Variation 3)</v>
          </cell>
          <cell r="E169" t="str">
            <v>PD-CLSD</v>
          </cell>
          <cell r="F169">
            <v>41463</v>
          </cell>
          <cell r="G169">
            <v>0</v>
          </cell>
          <cell r="H169">
            <v>41054</v>
          </cell>
          <cell r="J169">
            <v>0</v>
          </cell>
          <cell r="O169" t="str">
            <v>Chris Fears</v>
          </cell>
          <cell r="P169" t="str">
            <v>BI</v>
          </cell>
          <cell r="Q169" t="str">
            <v>COMPLETE</v>
          </cell>
          <cell r="R169">
            <v>0</v>
          </cell>
          <cell r="AE169">
            <v>0</v>
          </cell>
          <cell r="AF169">
            <v>7</v>
          </cell>
          <cell r="AG169" t="str">
            <v>19/08/15- CM  Emailed Mark Bignall again to get confirmation for close down._x000D_
09/07/15- CM Update from Chris Fears- _x000D_
As far as In am aware all Telecoms work has now been completed and a PIA submitted (quite a long time ago). _x000D_
25/05/12 AK - Update rec'd from Chris Fears. There are a number of variations for this change. Each one will be detailed seperately in the Tracking Sheet to monitor progress. When the final variation is complete, all changes marked as COR1000.3 will close. The implementation date for this variation will be 25/06/13.</v>
          </cell>
          <cell r="AO169">
            <v>41450</v>
          </cell>
        </row>
        <row r="170">
          <cell r="A170">
            <v>2667</v>
          </cell>
          <cell r="B170" t="str">
            <v>COR2667</v>
          </cell>
          <cell r="C170" t="str">
            <v>SHQ Reductions at DM Supply Points</v>
          </cell>
          <cell r="D170">
            <v>41242</v>
          </cell>
          <cell r="E170" t="str">
            <v>PD-CLSD</v>
          </cell>
          <cell r="F170">
            <v>41668</v>
          </cell>
          <cell r="G170">
            <v>0</v>
          </cell>
          <cell r="H170">
            <v>41067</v>
          </cell>
          <cell r="I170">
            <v>41081</v>
          </cell>
          <cell r="J170">
            <v>0</v>
          </cell>
          <cell r="K170" t="str">
            <v>ADN</v>
          </cell>
          <cell r="M170" t="str">
            <v>Joel Martin</v>
          </cell>
          <cell r="N170" t="str">
            <v xml:space="preserve">Workload Meeting 13/06/12 </v>
          </cell>
          <cell r="O170" t="str">
            <v>Lorraine Cave</v>
          </cell>
          <cell r="P170" t="str">
            <v>CO</v>
          </cell>
          <cell r="Q170" t="str">
            <v>COMPLETE</v>
          </cell>
          <cell r="R170">
            <v>1</v>
          </cell>
          <cell r="S170">
            <v>41668</v>
          </cell>
          <cell r="U170">
            <v>41179</v>
          </cell>
          <cell r="W170">
            <v>41234</v>
          </cell>
          <cell r="Y170" t="str">
            <v>Pre Sanction Meeting 20/11/12</v>
          </cell>
          <cell r="AC170" t="str">
            <v>SENT</v>
          </cell>
          <cell r="AD170">
            <v>41255</v>
          </cell>
          <cell r="AE170">
            <v>0</v>
          </cell>
          <cell r="AF170">
            <v>3</v>
          </cell>
          <cell r="AG170" t="str">
            <v>19/02/13 KB - LC confirmed that this project was implemented on 21/01/13 - CCN pending.  _x000D_
_x000D_
20/11/12 - Copy of BEO provided by Iain Snookes - Joel had not sent this to the Change Orders mailbox.  Spoke to Jon and Iain who advised that the delivery of the BER was in line with the dates provided within the EQR and this was verbally agreed with Joel Martin during subsequent conversations.  BEIR due date set to n/a._x000D_
_x000D_
10/09/12 KB - Transferred from DT to LC due to change in roles._x000D_
_x000D_
20/06/12 KB - Assigned to DT / Jon Follows per verbal request from DT._x000D_
13/06/12 KB - Approved at Workload meeting - assigned to LC to ensure that an EQIR is delivered but this may be re-assigned at some point.</v>
          </cell>
          <cell r="AH170" t="str">
            <v>CLSD</v>
          </cell>
          <cell r="AI170">
            <v>41668</v>
          </cell>
          <cell r="AJ170">
            <v>41103</v>
          </cell>
          <cell r="AL170">
            <v>41255</v>
          </cell>
          <cell r="AM170">
            <v>41255</v>
          </cell>
          <cell r="AN170">
            <v>41255</v>
          </cell>
          <cell r="AP170">
            <v>41621</v>
          </cell>
        </row>
        <row r="171">
          <cell r="A171">
            <v>3182</v>
          </cell>
          <cell r="B171" t="str">
            <v>COR3182</v>
          </cell>
          <cell r="C171" t="str">
            <v>Changes to the NGN Prime &amp; Subs Report</v>
          </cell>
          <cell r="D171">
            <v>41593</v>
          </cell>
          <cell r="E171" t="str">
            <v>PD-CLSD</v>
          </cell>
          <cell r="F171">
            <v>41760</v>
          </cell>
          <cell r="G171">
            <v>0</v>
          </cell>
          <cell r="H171">
            <v>41514</v>
          </cell>
          <cell r="I171">
            <v>41527</v>
          </cell>
          <cell r="J171">
            <v>1</v>
          </cell>
          <cell r="K171" t="str">
            <v>NNW</v>
          </cell>
          <cell r="L171" t="str">
            <v>NGN</v>
          </cell>
          <cell r="M171" t="str">
            <v>Joanna Ferguson</v>
          </cell>
          <cell r="N171" t="str">
            <v>Discussion with Lorraine Cave</v>
          </cell>
          <cell r="O171" t="str">
            <v>Lorraine Cave</v>
          </cell>
          <cell r="P171" t="str">
            <v>CO</v>
          </cell>
          <cell r="Q171" t="str">
            <v>COMPLETE</v>
          </cell>
          <cell r="R171">
            <v>1</v>
          </cell>
          <cell r="T171">
            <v>0</v>
          </cell>
          <cell r="U171">
            <v>41593</v>
          </cell>
          <cell r="V171">
            <v>41607</v>
          </cell>
          <cell r="Z171">
            <v>672</v>
          </cell>
          <cell r="AC171" t="str">
            <v>SENT</v>
          </cell>
          <cell r="AD171">
            <v>41620</v>
          </cell>
          <cell r="AE171">
            <v>0</v>
          </cell>
          <cell r="AF171">
            <v>5</v>
          </cell>
          <cell r="AH171" t="str">
            <v>CLSD</v>
          </cell>
          <cell r="AI171">
            <v>41760</v>
          </cell>
          <cell r="AJ171">
            <v>41541</v>
          </cell>
          <cell r="AL171">
            <v>41607</v>
          </cell>
          <cell r="AM171">
            <v>41620</v>
          </cell>
          <cell r="AO171">
            <v>41621</v>
          </cell>
          <cell r="AP171">
            <v>41701</v>
          </cell>
        </row>
        <row r="172">
          <cell r="A172">
            <v>3186</v>
          </cell>
          <cell r="B172" t="str">
            <v>COR3186</v>
          </cell>
          <cell r="C172" t="str">
            <v>Billing for site visits for UNC Modifications 410A and 424</v>
          </cell>
          <cell r="D172">
            <v>41914</v>
          </cell>
          <cell r="E172" t="str">
            <v>PD-CLSD</v>
          </cell>
          <cell r="F172">
            <v>42438</v>
          </cell>
          <cell r="G172">
            <v>0</v>
          </cell>
          <cell r="H172">
            <v>41519</v>
          </cell>
          <cell r="I172">
            <v>41530</v>
          </cell>
          <cell r="J172">
            <v>1</v>
          </cell>
          <cell r="K172" t="str">
            <v>ADN</v>
          </cell>
          <cell r="M172" t="str">
            <v>Joanna Ferguson</v>
          </cell>
          <cell r="N172" t="str">
            <v>Discussion with Lorraine Cave of CO and at CMSG _x000D_
BER -Pre Sanction Meeting 23/09/14</v>
          </cell>
          <cell r="O172" t="str">
            <v>Lorraine Cave</v>
          </cell>
          <cell r="P172" t="str">
            <v>CO</v>
          </cell>
          <cell r="Q172" t="str">
            <v>COMPLETE</v>
          </cell>
          <cell r="R172">
            <v>1</v>
          </cell>
          <cell r="S172">
            <v>42438</v>
          </cell>
          <cell r="T172">
            <v>0</v>
          </cell>
          <cell r="U172">
            <v>41668</v>
          </cell>
          <cell r="V172">
            <v>41681</v>
          </cell>
          <cell r="W172">
            <v>41906</v>
          </cell>
          <cell r="Y172" t="str">
            <v>Pre Sanction Meeting 23/09/14</v>
          </cell>
          <cell r="Z172">
            <v>13032</v>
          </cell>
          <cell r="AC172" t="str">
            <v>SENT</v>
          </cell>
          <cell r="AD172">
            <v>41925</v>
          </cell>
          <cell r="AE172">
            <v>0</v>
          </cell>
          <cell r="AF172">
            <v>3</v>
          </cell>
          <cell r="AG172" t="str">
            <v>09/03/16 File moved to closed change orders_x000D_
08/03/16 DC: CCN sent back from network today._x000D_
29/02/16: DC sent another email after a conversation with LC asking for the CCN to be approved and sent back._x000D_
28/01/16:CM Chased the CCN_x000D_
23/12/15: CM Chased Jo for CCN to be approved as per Dec CMSG_x000D_
14/12/15: CM - Networks have agreed to close down. CMORBY Can we send this one and 2789 a copy of the CCN’s AS PER AGREEMENT IN CMSG._x000D_
_x000D_
16/11/15: CM Update from CMSG &amp; Planning meeting_x000D_
that the walk throughs have been given to the networks. Jo Ferguson will approve the CCN once they are happy with the walk throughs from the networks. Moved the CCN due date out to end of this year._x000D_
_x000D_
16/10/15 EC: Update from Portfolio Plan Meeting - 'Networks won't close down until happy with Back Billing workshops. Update to 16/11'_x000D_
_x000D_
09/09/15 CM: Update from LC-awaiting approval from the Networks, who are being a bit \awkward as they are awaiting a full walk-through of the process, which is actually part of the Back Billing project Andy Simpson just closed down last month. _x000D_
_x000D_
05/08/2015 CCN sent to Networks on 30/04/15 waiting for approved CCN to close project_x000D_
_x000D_
20/07/15 CM - Update from MF 95% complete and this is dependant on back billing._x000D_
30/06/15 CM - Michelle Fergusson to confirm if the networks have approved at the CCN . LC confirms verbally that it should be closed._x000D_
_x000D_
10/04/14 KB - BER due date of 16/04/14 removed per agreemnt by Change Managers during the CMSG meeting.  Requirements are still being defined (another meeting is scheduled for 17/04), a revised BER date will then be provided.  _x000D_
10/02/14 KB - Project start date taken from Feb Portfolio Plan.</v>
          </cell>
          <cell r="AH172" t="str">
            <v>CLSD</v>
          </cell>
          <cell r="AI172">
            <v>42438</v>
          </cell>
          <cell r="AJ172">
            <v>41544</v>
          </cell>
          <cell r="AL172">
            <v>41927</v>
          </cell>
          <cell r="AM172">
            <v>41925</v>
          </cell>
          <cell r="AO172">
            <v>42033</v>
          </cell>
          <cell r="AP172">
            <v>42369</v>
          </cell>
        </row>
        <row r="173">
          <cell r="A173">
            <v>2831.1</v>
          </cell>
          <cell r="B173" t="str">
            <v>COR2831.1</v>
          </cell>
          <cell r="C173" t="str">
            <v>DCC Day 1 Delivery</v>
          </cell>
          <cell r="D173">
            <v>41670</v>
          </cell>
          <cell r="E173" t="str">
            <v>PD-CLSD</v>
          </cell>
          <cell r="F173">
            <v>42282</v>
          </cell>
          <cell r="G173">
            <v>0</v>
          </cell>
          <cell r="H173">
            <v>41234</v>
          </cell>
          <cell r="J173">
            <v>0</v>
          </cell>
          <cell r="M173" t="str">
            <v>Joanna Ferguson</v>
          </cell>
          <cell r="N173" t="str">
            <v>Jon Follows &amp; Workload Meeting Minutes 21/11/12</v>
          </cell>
          <cell r="O173" t="str">
            <v>Helen Pardoe</v>
          </cell>
          <cell r="P173" t="str">
            <v>CO</v>
          </cell>
          <cell r="Q173" t="str">
            <v>COMPLETE</v>
          </cell>
          <cell r="R173">
            <v>1</v>
          </cell>
          <cell r="AE173">
            <v>0</v>
          </cell>
          <cell r="AF173">
            <v>42</v>
          </cell>
          <cell r="AG173" t="str">
            <v>_x000D_
05/10/15 DC approval received from JF today._x000D_
_x000D_
25/09/15 DC have sent another email to J ferguson chasing the ccn approval._x000D_
_x000D_
15/09/15 DC has chased Jfeguson on 14/09 for CCN approval_x000D_
_x000D_
01/09/15 DC: CCN received and sent out to customer today._x000D_
_x000D_
1/09/15 DC Email sent to MR from VK asking if CCN has been sent?.  VK has confirmed with MR that this has not been done and therefore we cannot close this project._x000D_
_x000D_
19/08/15 CM this one is completed and now linked to COR3064_x000D_
_x000D_
17/08/15 CM - Completed on the plan and email from Helen pardoe of completion on 30/06/14_x000D_
_x000D_
17/02/14 KB - Transferred from Lee Chambers to Helen Gohil._x000D_
_x000D_
04/09/13 KB - COR2831.2 set up per email from Lee Chambers.</v>
          </cell>
          <cell r="AH173" t="str">
            <v>CLSD</v>
          </cell>
          <cell r="AI173">
            <v>42282</v>
          </cell>
          <cell r="AO173">
            <v>41848</v>
          </cell>
        </row>
        <row r="174">
          <cell r="A174">
            <v>2645</v>
          </cell>
          <cell r="B174" t="str">
            <v>COR2645</v>
          </cell>
          <cell r="C174" t="str">
            <v>Analysis of potential financial impact of Modification Proposal 0410</v>
          </cell>
          <cell r="D174">
            <v>41149</v>
          </cell>
          <cell r="E174" t="str">
            <v>PD-CLSD</v>
          </cell>
          <cell r="F174">
            <v>41463</v>
          </cell>
          <cell r="G174">
            <v>0</v>
          </cell>
          <cell r="H174">
            <v>41047</v>
          </cell>
          <cell r="I174">
            <v>41061</v>
          </cell>
          <cell r="J174">
            <v>0</v>
          </cell>
          <cell r="K174" t="str">
            <v>ADN</v>
          </cell>
          <cell r="M174" t="str">
            <v>Alan Raper</v>
          </cell>
          <cell r="N174" t="str">
            <v>Workload Meeting 23/05/12</v>
          </cell>
          <cell r="O174" t="str">
            <v>Lorraine Cave</v>
          </cell>
          <cell r="P174" t="str">
            <v>CO</v>
          </cell>
          <cell r="Q174" t="str">
            <v>COMPLETE</v>
          </cell>
          <cell r="R174">
            <v>1</v>
          </cell>
          <cell r="S174">
            <v>41463</v>
          </cell>
          <cell r="V174">
            <v>41113</v>
          </cell>
          <cell r="W174">
            <v>41113</v>
          </cell>
          <cell r="X174">
            <v>41113</v>
          </cell>
          <cell r="Y174" t="str">
            <v>Pre Sanction Meeting 10/07/12</v>
          </cell>
          <cell r="AC174" t="str">
            <v>SENT</v>
          </cell>
          <cell r="AD174">
            <v>41150</v>
          </cell>
          <cell r="AE174">
            <v>0</v>
          </cell>
          <cell r="AF174">
            <v>3</v>
          </cell>
          <cell r="AG174" t="str">
            <v>08/07/13 KB - Authorisation to close granted at CMSG meeting on 08/07/13 - documented within meeting minutes. _x000D_
10/09/12 KB - Transferred from DT to LC due to change in roles.</v>
          </cell>
          <cell r="AH174" t="str">
            <v>CLSD</v>
          </cell>
          <cell r="AI174">
            <v>41463</v>
          </cell>
          <cell r="AJ174">
            <v>41075</v>
          </cell>
          <cell r="AK174">
            <v>41075</v>
          </cell>
          <cell r="AL174">
            <v>41163</v>
          </cell>
          <cell r="AM174">
            <v>41150</v>
          </cell>
          <cell r="AO174">
            <v>41169</v>
          </cell>
        </row>
        <row r="175">
          <cell r="A175">
            <v>2800</v>
          </cell>
          <cell r="B175" t="str">
            <v>COR2800</v>
          </cell>
          <cell r="C175" t="str">
            <v>SGN DM &amp; NDM Data Logger Information Report</v>
          </cell>
          <cell r="D175">
            <v>41332</v>
          </cell>
          <cell r="E175" t="str">
            <v>PD-CLSD</v>
          </cell>
          <cell r="F175">
            <v>41388</v>
          </cell>
          <cell r="G175">
            <v>0</v>
          </cell>
          <cell r="H175">
            <v>41194</v>
          </cell>
          <cell r="I175">
            <v>41208</v>
          </cell>
          <cell r="J175">
            <v>0</v>
          </cell>
          <cell r="K175" t="str">
            <v>NNW</v>
          </cell>
          <cell r="L175" t="str">
            <v>SGN</v>
          </cell>
          <cell r="M175" t="str">
            <v>Joel Martin</v>
          </cell>
          <cell r="N175" t="str">
            <v>Workload Meeting 17/10/12</v>
          </cell>
          <cell r="O175" t="str">
            <v>Lorraine Cave</v>
          </cell>
          <cell r="P175" t="str">
            <v>CO</v>
          </cell>
          <cell r="Q175" t="str">
            <v>COMPLETE</v>
          </cell>
          <cell r="R175">
            <v>1</v>
          </cell>
          <cell r="U175">
            <v>41225</v>
          </cell>
          <cell r="V175">
            <v>41239</v>
          </cell>
          <cell r="W175">
            <v>41257</v>
          </cell>
          <cell r="AE175">
            <v>0</v>
          </cell>
          <cell r="AF175">
            <v>5</v>
          </cell>
          <cell r="AG175" t="str">
            <v>13/03/13 KB - Update received from Sue Turnbull - ""Please be advised that as COR2800 is a report only, there will be no requirement for a Scope Notification Initial Response or a Scope Notification document to be produced".  SNIR &amp; SN due dates removed and status moved to PD-PROD.  _x000D_
_x000D_
30/10/12 CM- This has now been allocated to Rachel Addison._x000D_
_x000D_
17/10/12 KB - Approved at Workload meeting; Action for DT to establish whether this can be a standalone report (in which case Matt Smith's team may be able to accommodate) or an ongoing report.  Assigned to LC in the interim period to ensure visibility.</v>
          </cell>
          <cell r="AH175" t="str">
            <v>CLSD</v>
          </cell>
          <cell r="AI175">
            <v>41388</v>
          </cell>
          <cell r="AJ175">
            <v>41225</v>
          </cell>
          <cell r="AO175">
            <v>41361</v>
          </cell>
        </row>
        <row r="176">
          <cell r="A176">
            <v>2802</v>
          </cell>
          <cell r="B176" t="str">
            <v>COR2802</v>
          </cell>
          <cell r="C176" t="str">
            <v>Supporting Information for Telephone Enquiry Usage
UPCO006</v>
          </cell>
          <cell r="E176" t="str">
            <v>CO-CLSD</v>
          </cell>
          <cell r="F176">
            <v>41197</v>
          </cell>
          <cell r="G176">
            <v>0</v>
          </cell>
          <cell r="H176">
            <v>41197</v>
          </cell>
          <cell r="J176">
            <v>0</v>
          </cell>
          <cell r="N176" t="str">
            <v>Workload Meeting 17/10/12</v>
          </cell>
          <cell r="O176" t="str">
            <v>David Addison</v>
          </cell>
          <cell r="P176" t="str">
            <v>CO</v>
          </cell>
          <cell r="Q176" t="str">
            <v>CLOSED</v>
          </cell>
          <cell r="R176">
            <v>0</v>
          </cell>
          <cell r="AE176">
            <v>0</v>
          </cell>
          <cell r="AF176">
            <v>5</v>
          </cell>
          <cell r="AG176" t="str">
            <v>13/04/2015 AT - Set CO-CLSD_x000D_
_x000D_
29/10/12 CM- Jon Follows discussed the change with David Addison &amp; Dave Turpin no EQIR is required. The project is allocated to Dave Addison who is already looking at this change which is sitting with his team. EQIR is not required._x000D_
_x000D_
17/10/12 KB - Approved at Workload meeting; Action for DT to establish which spending pot this will be funded from.</v>
          </cell>
        </row>
        <row r="177">
          <cell r="A177">
            <v>2812</v>
          </cell>
          <cell r="B177" t="str">
            <v>COR2812</v>
          </cell>
          <cell r="C177" t="str">
            <v>Portfolio Reconciliation – Supplier Data Set’ (Mod 431)</v>
          </cell>
          <cell r="E177" t="str">
            <v>EQ-CLSD</v>
          </cell>
          <cell r="F177">
            <v>41236</v>
          </cell>
          <cell r="G177">
            <v>0</v>
          </cell>
          <cell r="H177">
            <v>41201</v>
          </cell>
          <cell r="I177">
            <v>41215</v>
          </cell>
          <cell r="J177">
            <v>0</v>
          </cell>
          <cell r="K177" t="str">
            <v>ALL</v>
          </cell>
          <cell r="M177" t="str">
            <v>Alan Raper</v>
          </cell>
          <cell r="N177" t="str">
            <v>Workload Meeting 24/10/12</v>
          </cell>
          <cell r="O177" t="str">
            <v>Lorraine Cave</v>
          </cell>
          <cell r="P177" t="str">
            <v>CO</v>
          </cell>
          <cell r="Q177" t="str">
            <v>CLOSED</v>
          </cell>
          <cell r="R177">
            <v>1</v>
          </cell>
          <cell r="AE177">
            <v>0</v>
          </cell>
          <cell r="AF177">
            <v>3</v>
          </cell>
          <cell r="AG177" t="str">
            <v>25/09/13 KB - Note from Alan authorising closure of COR2812. _x000D_
25/09/13 KB - Note sent to Alan requesting update / authorisation to close. _x000D_
25/02/13 KB - CO placed on hold - refer to e-mails. _x000D_
1/11/2012 CM- EQIR sent on the 01/11.                                                                     24/10/12 CM - This was submitted at the Workload Meeting 24/10. Sharon Cox explained that Mod 431 is still with the working group and has not been approved yet. Lorraine Cave will have a discussion with Alan Raper on the 25/10/12 regarding project requirements.</v>
          </cell>
          <cell r="AJ177">
            <v>41236</v>
          </cell>
          <cell r="AK177">
            <v>41236</v>
          </cell>
        </row>
        <row r="178">
          <cell r="A178">
            <v>2831</v>
          </cell>
          <cell r="B178" t="str">
            <v>COR2831</v>
          </cell>
          <cell r="C178" t="str">
            <v>Smart Metering UNC Mod 0430 DCC Day 1</v>
          </cell>
          <cell r="D178">
            <v>41486</v>
          </cell>
          <cell r="E178" t="str">
            <v>PD-CLSD</v>
          </cell>
          <cell r="F178">
            <v>41691</v>
          </cell>
          <cell r="G178">
            <v>0</v>
          </cell>
          <cell r="H178">
            <v>41234</v>
          </cell>
          <cell r="I178">
            <v>41254</v>
          </cell>
          <cell r="J178">
            <v>0</v>
          </cell>
          <cell r="K178" t="str">
            <v>ALL</v>
          </cell>
          <cell r="M178" t="str">
            <v>Joanna Ferguson</v>
          </cell>
          <cell r="N178" t="str">
            <v>Jon Follows &amp; Workload Meeting Minutes 21/11/12</v>
          </cell>
          <cell r="O178" t="str">
            <v>Helen Gohil</v>
          </cell>
          <cell r="P178" t="str">
            <v>CO</v>
          </cell>
          <cell r="Q178" t="str">
            <v>COMPLETE</v>
          </cell>
          <cell r="R178">
            <v>1</v>
          </cell>
          <cell r="S178">
            <v>41691</v>
          </cell>
          <cell r="U178">
            <v>41298</v>
          </cell>
          <cell r="V178">
            <v>41312</v>
          </cell>
          <cell r="W178">
            <v>41467</v>
          </cell>
          <cell r="Y178" t="str">
            <v>Pre Sanction Review Meeting 02/07</v>
          </cell>
          <cell r="AC178" t="str">
            <v>SENT</v>
          </cell>
          <cell r="AD178">
            <v>41500</v>
          </cell>
          <cell r="AE178">
            <v>0</v>
          </cell>
          <cell r="AF178">
            <v>42</v>
          </cell>
          <cell r="AG178" t="str">
            <v>24/08/15 DC Confirmed to SC that this is closed as per CM's converation with JF._x000D_
7/02/14 KB - Transferred from Lee Chambers to Helen Gohil. _x000D_
12/02/14 KB - Update provided by Julie-"_x000D_
Essentially this is all the same change except COR2831 was for the DCA stage and can be closed but there will be no CCN as this will be wrapped up in COR2831.1 which is for the DCC Day 1 delivery stage" Note sent to Jo Ferguson requesting approval for closure of COR2831. _x000D_
14/09/13 KB - Per update from Julie, CCN will be delivered under COR2831.1_x000D_
04/09/13 KB - Update provided by Lee Chambers - The first element of the DCA was completed on 18/07/13.  This has then triggered the delivery phase (COR2831.1) so in essence COR2831 has been implemented. _x000D_
27/11/12 KB - Refer to e-mail from Mark Roberts advising that Joanna Ferguson has today (27/11) approved the 2 separate change orders for Foundation (COR2528) &amp; DCC Day 1 (COR2831).  EQ Initial Response date set at 11/12/12 which is 10 business days from this confirmation. Asked Mark to forward a copy of the e-mail he received from Joanna as this wasn't sent to the Change Orders mailbox_x000D_
_x000D_
21/11/12 KB - This new CO for SMART DCC Day 1 has been created as instructed by Jon Follows.  The Foundation element of the project will commence under COR2528.  Refer to correspondence in mailbox._x000D_
_x000D_
17/07/2013 AT - DCA sent to All Networks_x000D_
_x000D_
31/07/2013 AT - CA Received and distributed</v>
          </cell>
          <cell r="AH178" t="str">
            <v>CLSD</v>
          </cell>
          <cell r="AI178">
            <v>41691</v>
          </cell>
          <cell r="AJ178">
            <v>41290</v>
          </cell>
          <cell r="AL178">
            <v>41500</v>
          </cell>
          <cell r="AM178">
            <v>41500</v>
          </cell>
          <cell r="AN178">
            <v>41500</v>
          </cell>
          <cell r="AO178">
            <v>41473</v>
          </cell>
          <cell r="AP178">
            <v>41691</v>
          </cell>
        </row>
        <row r="179">
          <cell r="A179">
            <v>2834</v>
          </cell>
          <cell r="B179" t="str">
            <v>COR2834</v>
          </cell>
          <cell r="C179" t="str">
            <v>Sites and Meters Extract Report</v>
          </cell>
          <cell r="D179">
            <v>41284</v>
          </cell>
          <cell r="E179" t="str">
            <v>PD-CLSD</v>
          </cell>
          <cell r="F179">
            <v>41332</v>
          </cell>
          <cell r="G179">
            <v>0</v>
          </cell>
          <cell r="H179">
            <v>41229</v>
          </cell>
          <cell r="I179">
            <v>41243</v>
          </cell>
          <cell r="J179">
            <v>0</v>
          </cell>
          <cell r="K179" t="str">
            <v>NNW</v>
          </cell>
          <cell r="L179" t="str">
            <v>NGD</v>
          </cell>
          <cell r="M179" t="str">
            <v>Alan Raper</v>
          </cell>
          <cell r="N179" t="str">
            <v>Workload Meeting 21/11/12</v>
          </cell>
          <cell r="O179" t="str">
            <v>Lorraine Cave</v>
          </cell>
          <cell r="P179" t="str">
            <v>CO</v>
          </cell>
          <cell r="Q179" t="str">
            <v>COMPLETE</v>
          </cell>
          <cell r="R179">
            <v>1</v>
          </cell>
          <cell r="U179">
            <v>41261</v>
          </cell>
          <cell r="V179">
            <v>41271</v>
          </cell>
          <cell r="W179">
            <v>41271</v>
          </cell>
          <cell r="X179">
            <v>41318</v>
          </cell>
          <cell r="Y179" t="str">
            <v>Pre-Sanc 08/01/2013</v>
          </cell>
          <cell r="AC179" t="str">
            <v>PROD</v>
          </cell>
          <cell r="AD179">
            <v>41284</v>
          </cell>
          <cell r="AE179">
            <v>0</v>
          </cell>
          <cell r="AF179">
            <v>5</v>
          </cell>
          <cell r="AG179" t="str">
            <v>11/01/2013 DP - Notification received from project that DVD that is the final product for this COR has been sent by courier to the NOR on 11/01/2013._x000D_
_x000D_
11/01/2013 DP - CA Received from Alan Raper on 10/01/13. CA sent to distribution. Status now SN-PROD_x000D_
_x000D_
28/12/2012 DP - BEIR Sent to Originator</v>
          </cell>
          <cell r="AH179" t="str">
            <v>CLSD</v>
          </cell>
          <cell r="AI179">
            <v>41332</v>
          </cell>
          <cell r="AJ179">
            <v>41257</v>
          </cell>
          <cell r="AL179">
            <v>41298</v>
          </cell>
        </row>
        <row r="180">
          <cell r="A180" t="str">
            <v>2156a</v>
          </cell>
          <cell r="B180" t="str">
            <v>COR2156a</v>
          </cell>
          <cell r="C180" t="str">
            <v>System &amp; Process Solution for Modification Proposal 0317</v>
          </cell>
          <cell r="D180">
            <v>40695</v>
          </cell>
          <cell r="E180" t="str">
            <v>SN-CLSD</v>
          </cell>
          <cell r="F180">
            <v>40683</v>
          </cell>
          <cell r="G180">
            <v>0</v>
          </cell>
          <cell r="H180">
            <v>40508</v>
          </cell>
          <cell r="J180">
            <v>0</v>
          </cell>
          <cell r="K180" t="str">
            <v>ALL</v>
          </cell>
          <cell r="M180" t="str">
            <v>Simon Trivella</v>
          </cell>
          <cell r="N180" t="str">
            <v>Workload Meeting 01/12/10</v>
          </cell>
          <cell r="O180" t="str">
            <v>Dave Turpin</v>
          </cell>
          <cell r="P180" t="str">
            <v>CO</v>
          </cell>
          <cell r="Q180" t="str">
            <v>CLOSED</v>
          </cell>
          <cell r="R180">
            <v>1</v>
          </cell>
          <cell r="W180">
            <v>40687</v>
          </cell>
          <cell r="X180">
            <v>40687</v>
          </cell>
          <cell r="Y180" t="str">
            <v>XM2 Review Meeting 24/05/11</v>
          </cell>
          <cell r="Z180">
            <v>128879</v>
          </cell>
          <cell r="AC180" t="str">
            <v>CLSD</v>
          </cell>
          <cell r="AD180">
            <v>40683</v>
          </cell>
          <cell r="AE180">
            <v>0</v>
          </cell>
          <cell r="AF180">
            <v>3</v>
          </cell>
          <cell r="AG180" t="str">
            <v>20/06/11 AK - Email rec'd from Simon Trivella stating "Sorry for not getting back to you yet – you are on my list!! That all sounds fine to me, happy for the original SN to apply.  If you need anything further from me on this then just let me know." In view of this, this line in the Tracking Sheet will be closed down &amp; progress will revert back to the original line (COR2156)
20/06/11 AK - Email sent to Simon Trivella (NOR) from Dave Turpin stating "We sent you a BER which you kindly responded to on the revised costs for Mod317. Since the Scope has not changed and we are still delivering the same solution i.e. a billing module for the Energy equivalent charge and one for the User Pays SOQ based charge, I was not planning to issue a revised Scope Notification. Can you confirm this is OK (the delivery is already underway with testing due to start shortly and delivery due for next month, although the energy invociing for the £2.75m is already up and running). Any problems please let me know."
24/05/11 AK - This line has been created in the Tracking Sheet to manage the second wave of documents in relation to this change. Once the project reaches implementation stage, this line will be closed down &amp; tracking will revert back to the original line.</v>
          </cell>
        </row>
        <row r="181">
          <cell r="A181">
            <v>2160</v>
          </cell>
          <cell r="B181" t="str">
            <v>COR2160</v>
          </cell>
          <cell r="C181" t="str">
            <v>Gemini Sustaining</v>
          </cell>
          <cell r="D181">
            <v>40577</v>
          </cell>
          <cell r="E181" t="str">
            <v>PD-CLSD</v>
          </cell>
          <cell r="F181">
            <v>41450</v>
          </cell>
          <cell r="G181">
            <v>0</v>
          </cell>
          <cell r="H181">
            <v>40513</v>
          </cell>
          <cell r="I181">
            <v>40576</v>
          </cell>
          <cell r="J181">
            <v>0</v>
          </cell>
          <cell r="N181" t="str">
            <v>Workload Meeting 08/12/10</v>
          </cell>
          <cell r="O181" t="str">
            <v>Andy Simpson</v>
          </cell>
          <cell r="P181" t="str">
            <v>BI</v>
          </cell>
          <cell r="Q181" t="str">
            <v>COMPLETE</v>
          </cell>
          <cell r="R181">
            <v>0</v>
          </cell>
          <cell r="U181">
            <v>40554</v>
          </cell>
          <cell r="V181">
            <v>40598</v>
          </cell>
          <cell r="W181">
            <v>40577</v>
          </cell>
          <cell r="X181">
            <v>40577</v>
          </cell>
          <cell r="AC181" t="str">
            <v>RCVD</v>
          </cell>
          <cell r="AD181">
            <v>40577</v>
          </cell>
          <cell r="AE181">
            <v>0</v>
          </cell>
          <cell r="AF181">
            <v>7</v>
          </cell>
          <cell r="AG181" t="str">
            <v>25/06/13 KB - Email received from Process Owner authorising closure. _x000D_
20/11/12 KB - Update provided by Andy Earnshaw - "the PIA for Gemini Sustaining was approved at the XEC on 20th November 2012.  Jessica will now ensure the documents needed for closure are submitted" 
07/11/12 KB - Update provided by AE outside of Workload meeting - PIA date 20/11/12                                                               20/08/12 KB - Update from Jessica Harris - " CCN due date moved to 30/9/2012 due to late invoices now due in September."                                                                                                                                                                   13/08/12 KB - E -mail received from Jessica advising that "some invoices still outstanding, so CCN date now expected to be end August"                                                                                    08/05/12 KB - CCN due date set to 31/07/12 per e-mail from Jessica.                                                                  
04/05/12 AK - Email rec'd from Jessica Harris on 01/05/12 following the release of the Manager Aligned Report stating "COR2160 Implemented on 29/4/12." Email sent back requesting a CCN due date.
30/01/12 AK - Email rec'd from Hannah Reddy on 25/01/12 requesting that the Project Manager for this change is amended from Lee Foster to Andy Simpson.
23/11/11 KB - Imp due date brought forward from 30/04/12 to 29/04/12 per Workload meeting minutes.                                                                                                                          24/10/11 AK - Minutes from Workload Meeting on 19/10/11 confirm project start date as 07/02/11. 
26/09/11 AK - Update rec'd from Jessica Harris following the release of the Manager Aligned Report. "Final implementation expected to be by 30/4/12. Design phase due to complete 14/10, further funding will be sought for final Build/Implementation phase." CCN due date of 30/09/11 removed &amp; Implementation date populated as 30/04/12. 
15/06/11 AK - Update rec'd from Joanna Harze. Project Manager should be amended from Andrew Boyton to Lee Foster.
01/03/11 AK - Update rec'd from Andy Earnshaw. The PID for this change (BER) was approved by Chris Fears on 03/02/11. As it is an internal Project, there will be no SN. There is no implementation for this change therefore CCN due date will be 30/09/11. 
10/02/11 AK - Email rec'd from Nicky Patmore stating that the Project Brief was approved on 11/01/11. Status amended to BE-PROD &amp; BE IR date populated as 24/02/11 (10 business days from update).
09/02/11 AK - Discussed at Workload Meeting today. Project Brief (EQR) has been approved, therefore status needs to be amended to BE-PROD. Project Team to confirm what date approval was received.
02/02/11 KB - Spoke to Jessica Harria after Workload meeting re the EQIR due on 02/02.  A Project Brief has been approved; advised that this will suffice as an EQIR.  A copy of the PB was received from Jessica, status changed to EQ-PROD.                                                                  12/01/11 AK - Discussed at Workload Meeting today. EQ IR date amended from 19/01/11 to 02/02/11.
22/12/10 AK - Discussed at Workload Meeting today. Awaiting confirmation of External Spend Category. EQ IR date amended from 15/12/10 to 19/01/11.
15/12/10 AK - Discussed at Workload Meeting today. Confirmation of External Spend Category is required.
09/12/10 AK - Project approved at Workload Meeting on 08/12/10. External Spend Category to be confirmed.</v>
          </cell>
          <cell r="AH181" t="str">
            <v>CLSD</v>
          </cell>
          <cell r="AI181">
            <v>41450</v>
          </cell>
          <cell r="AJ181">
            <v>40590</v>
          </cell>
          <cell r="AK181">
            <v>40590</v>
          </cell>
          <cell r="AO181">
            <v>41028</v>
          </cell>
          <cell r="AP181">
            <v>41121</v>
          </cell>
        </row>
        <row r="182">
          <cell r="A182">
            <v>2162</v>
          </cell>
          <cell r="B182" t="str">
            <v>COR2162</v>
          </cell>
          <cell r="C182" t="str">
            <v>National Grid Gas Distribution Priority Services Register Report</v>
          </cell>
          <cell r="E182" t="str">
            <v>CO-CLSD</v>
          </cell>
          <cell r="F182">
            <v>40894</v>
          </cell>
          <cell r="G182">
            <v>0</v>
          </cell>
          <cell r="H182">
            <v>40515</v>
          </cell>
          <cell r="I182">
            <v>40529</v>
          </cell>
          <cell r="J182">
            <v>0</v>
          </cell>
          <cell r="K182" t="str">
            <v>NNW</v>
          </cell>
          <cell r="L182" t="str">
            <v>NGD</v>
          </cell>
          <cell r="M182" t="str">
            <v>Ruth Thomas</v>
          </cell>
          <cell r="N182" t="str">
            <v>Workload Meeting 08/12/10</v>
          </cell>
          <cell r="O182" t="str">
            <v>Lorraine Cave</v>
          </cell>
          <cell r="P182" t="str">
            <v>CO</v>
          </cell>
          <cell r="Q182" t="str">
            <v>CLOSED</v>
          </cell>
          <cell r="R182">
            <v>1</v>
          </cell>
          <cell r="AE182">
            <v>0</v>
          </cell>
          <cell r="AF182">
            <v>5</v>
          </cell>
          <cell r="AG182" t="str">
            <v>13/04/2015 AT - Set CO-CLSD_x000D_
_x000D_
10/09/12 KB - Transferred from DT to LC due to change in roles._x000D_
_x000D_
11/07/11 AK - Email sent to Paul Harper from Dave Turpin stating "Alan Raper has come back stating that the attached report is now still required. He also sent me a copy of a previous vulnerable customer report that I assume contains all the info. He needs. Therefore can you please process the request. If you need a copy of the report Alan has provided please let me know (I think the previous plan was to deliver the report using a pre-existing report anyway)."_x000D_
08/07/11 AK - Email rec'd from Alan Raper stating "I thought the answer was going to be yes but it appears we still need the information. It just a simple, approximate count of the vulnerable customers we have per network. I'm sure the report already exists. Voila!! Although this is whole country count and I would like the line count done by the system as its too big for a spreadsheet:)" Email forwarded to Project Team._x000D_
07/07/11 AK - Email sent to Chris Warner from Dave Turpin stating "Here is the e-mail we just discussed. The request has been with Apps Support to deliver but obviously this may have been sourced from an alternative place or may no longer be required. Phil's note gives a bit of detail as to the origins of the request. If you let me know whether this is still required I'll follow up as necessary." Chris forwarded the email to Alan Raper &amp; Tony Nixon stating "Chaps, do we still want this?". Email reply rec'd from Tony Nixon stating "You can cancel the request, It looks like it’s a little difficult to source the data." As Alan Raper is the NOR for this change, email sent to him stating "Following the attached emails in relation to the change shown above, please can you confirm whether you are happy for this change to be closed down?"_x000D_
14/04/11 AK - Update rec'd from Dave Turpin. There is currently no Analyst assigned to this change._x000D_
14/01/11 AK - Email sent by Dave Turpin to Alan Raper stating "as discussed, this note is to confirm that we will not be following the Project Governance Arrangements for the provision of this report but will rather to provide this as a one-off activity. As such none of the usual Project Deliverables will be provided e.g. EQR, BER etc. and instead I will call Phil Lucas to understand and agree when this is required and can and will be delivered." EQR due date of 14/01/11 removed, change put on hold &amp; Project Manager populated as "Dave Turpin"._x000D_
05/01/11 KB - Discussed at Workload meeting; Following discussion with Andy Miller there is a possibility that App Support may be able to deliver this change, further discussion will confirm this._x000D_
_x000D_
17/12/10 AK - Dave Turpin spoke to the Business who confirmed that the required report would take approximately two days to produce but there may be a charge. EQ IR sent to Network giving 14/01/11 as the EQR due date while we investigate whether this will be chargeable. Dave Turpin will speak to Alan Raper to explain._x000D_
09/12/10 AK - Approved at Workload Meeting on 08/12/10 but an action was taken by Dave Turpin to speak to Andy Miller to see whether this can be carried out as a Commercial request, rather than run as a Project.</v>
          </cell>
        </row>
        <row r="183">
          <cell r="A183">
            <v>2174</v>
          </cell>
          <cell r="B183" t="str">
            <v>COR2174</v>
          </cell>
          <cell r="C183" t="str">
            <v>Removal of ODBC Dependencies from ODS</v>
          </cell>
          <cell r="D183">
            <v>40569</v>
          </cell>
          <cell r="E183" t="str">
            <v>PD-CLSD</v>
          </cell>
          <cell r="F183">
            <v>41347</v>
          </cell>
          <cell r="G183">
            <v>0</v>
          </cell>
          <cell r="H183">
            <v>40532</v>
          </cell>
          <cell r="I183">
            <v>40574</v>
          </cell>
          <cell r="J183">
            <v>0</v>
          </cell>
          <cell r="N183" t="str">
            <v>Workload Meeting 22/12/10</v>
          </cell>
          <cell r="O183" t="str">
            <v>Jane Rocky</v>
          </cell>
          <cell r="P183" t="str">
            <v>BI</v>
          </cell>
          <cell r="Q183" t="str">
            <v>COMPLETE</v>
          </cell>
          <cell r="R183">
            <v>0</v>
          </cell>
          <cell r="U183">
            <v>40569</v>
          </cell>
          <cell r="V183">
            <v>40602</v>
          </cell>
          <cell r="W183">
            <v>40569</v>
          </cell>
          <cell r="X183">
            <v>40569</v>
          </cell>
          <cell r="Y183" t="str">
            <v>XEC</v>
          </cell>
          <cell r="AC183" t="str">
            <v>RCVD</v>
          </cell>
          <cell r="AD183">
            <v>40569</v>
          </cell>
          <cell r="AE183">
            <v>0</v>
          </cell>
          <cell r="AF183">
            <v>7</v>
          </cell>
          <cell r="AG183" t="str">
            <v>27/10/12 KB - Update from Lee Chambers - "COR2174 will be closed down this coming week as I have now completed the Expenditure Completion Form and the CCN that I am just in the process of obtaining sign off.
I will then complete COR664 and the expenditure completion form and CCN once I have obtained some final information from Annie and Mark Bignell to ensure that I can fully document these 2 elements!"_x000D_
_x000D_
08/10/12 KB - Update from Lee Chambers - "I am trying to get some time to get these 2 COR’s closed down and hope to be able to do so by the end of October"_x000D_
_x000D_
26/09/12 KB - Project Manager transferred from Annie Griffith to Jane Rocky following re-structure._x000D_
_x000D_
02/03/12 AK - Lee Chambers advised that he is waiting for final invoices. Planned completion is now 30/03/12._x000D_
_x000D_
06/02/12 AK - Discussed at Workload Meeting on 01/02/12. This has been completed. Awaiting confirmation from the Project Team._x000D_
_x000D_
15/12/11 AK - Following the release of the Workload Meeting Minutes, email rec'd from Lee Chambers stating "CCN due 15/12/11. Ongoing discussion regarding Sanction needs to go back to XEC. A revised Business Case for unallocated funding was submitted to the Pre Sanction meeting on 13/12/11. Due to an issue with costs from TCS provided in the Workpack response, unallocated funding has meant that a revised business case is going back to XEC on the 20th December to gain approval for this cost. Therefore the CCN cannot be completed for the 15/12/11 and the issue has a knock on effect that invoices will not be approved. Unfortunately the data will be missed so I propose moving this to 15/01/12." CCN due date amended from 15/12/11 to 15/01/12._x000D_
_x000D_
08/11/11 AK - Following release of the Manager Aligned Report, email rec'd from Lee Chambers on 03/11/11 stating "Can you move the implementation date until the 03/11/11 and update this to state that this has been completed and we are moving into Closedown." Email sent to Lee stating "Can you confirm that the change your update relates to is COR2174 - Removal of ODBC Dependency from ODS. Also, please can you supply a "Current CCN Due Date" to ensure this project retains visibility." Lee responded stating "Yes it does.  I suggest set the CCN Due Date to 15/12/11 as we need to complete closedown etc."_x000D_
_x000D_
07/11/11 KB - Update received from Lee Chambers - " COR2174 is now in closedown and we are aiming to complete this by 16th December for all associated activities"  Queried actual implementation date with Lee who confirmed implementaion took place on 03/11/11._x000D_
_x000D_
01/11/11 AK - Verbal update rec'd from Lee Chambers. There have been some issues with implementation which are in the process of being resolved. Implementation date amended from 31/10/11 to 07/11/11._x000D_
_x000D_
27/10/11 AK - Following the release of the Workload Minutes, Lee Chambers sent an update stating "The final implementation of 1 remaining system has not yet been completed successfully so the statement that all implementations have been completed is not correct. We are still hopeful of completing this by the 31/10/11 (the 30th October is a Sunday).  Subject to final invoices the CCN should be set for the 30/11/11." Implementation due date to be amended to 31/10/11.
26/10/11 AK - Discussed at Workload Meeting today. All implementations are complete. Programme Office to speak to Project Team to confirm final implementation date &amp; obtain CCN due date. 
12/10/11 AK - Email rec'd from Lee Chambers stating "Due to a number of issues identified during the UAT of the systems in scope to re-direct ODBC links from ODS to IP we have 1 outstanding system that needs some further work to be completed to ensure that this works following full testing &amp; implementation. The target date for completion of this work is 30th October 2011." Implementation date amended from 30/09/11 to 30/10/11.
29/06/11 AK - Email rec'd from Lee Chambers on 28/06/11 stating "I believe the date set for COR2174 is for Project Delivery to be completed by the end of June.  Due to issues encountered with this Project this date is now affected so can you update this end date to 30th September 2011 please?" Implementation date amended from 30/06/11 to 30/09/11.
31/05/11 AK - Following the release of the Manager Aligned Report, email rec'd from Lee Truman stating "Can you please move COR2174 from Jane's report &amp; add it to the report containing IP". Project Manager amended from Jane Rocky to Annie Griffith. 
14/02/11 AK - Email rec'd from Lee Chambers on 07/02/11 stating "Business Case was approved at XEC on 26th January 2011. The status of this COR should be Project Delivery – PD-PROD." Spoke to Lee who confirmed that the Business Case equates to both the EQR &amp; BER. As this is an internal Project, no SN will be produced. Implementation date will be 30/06/11. 
31/01/11 AK - Update rec'd from Farooq Mohammed following the release of the Manager Aligned Report. Business Case (EQR) was approved on 26/01/11. BE IR date to be populated as 28/02/11.
26/01/11 AK - Discussed at Workload Meeting today. The Business Case is going to XEC today for approval.
10/01/11 AK - Following the release of the Manager Aligned Report, email rec'd from Farooq Mohammed stating "Update on COR2174 – removal of ODBC dependency from ODS, business case is being prepared with an aim to seek approval from Xec on 26th January 2011." EQ IR date to remain 31/01/11.
22/12/10 AK - This is an internal change that has been raised following completion of analysis which was carried out under COR1938.</v>
          </cell>
          <cell r="AH183" t="str">
            <v>CLSD</v>
          </cell>
          <cell r="AI183">
            <v>41347</v>
          </cell>
          <cell r="AJ183">
            <v>40569</v>
          </cell>
          <cell r="AK183">
            <v>40569</v>
          </cell>
          <cell r="AO183">
            <v>40854</v>
          </cell>
          <cell r="AP183">
            <v>40923</v>
          </cell>
        </row>
        <row r="184">
          <cell r="A184">
            <v>2175</v>
          </cell>
          <cell r="B184" t="str">
            <v>COR2175</v>
          </cell>
          <cell r="C184" t="str">
            <v>Evaluation of the Addition of the GB Country Prefix to all Network Operator (NOW) VAT Numbers for Invoicing</v>
          </cell>
          <cell r="E184" t="str">
            <v>BE-CLSD</v>
          </cell>
          <cell r="F184">
            <v>40730</v>
          </cell>
          <cell r="G184">
            <v>0</v>
          </cell>
          <cell r="H184">
            <v>40613</v>
          </cell>
          <cell r="J184">
            <v>0</v>
          </cell>
          <cell r="N184" t="str">
            <v>Workload Meeting 16/03/11</v>
          </cell>
          <cell r="O184" t="str">
            <v>Dave Turpin</v>
          </cell>
          <cell r="P184" t="str">
            <v>BI</v>
          </cell>
          <cell r="Q184" t="str">
            <v>CLOSED</v>
          </cell>
          <cell r="R184">
            <v>0</v>
          </cell>
          <cell r="V184">
            <v>40683</v>
          </cell>
          <cell r="AE184">
            <v>0</v>
          </cell>
          <cell r="AF184">
            <v>6</v>
          </cell>
          <cell r="AG184" t="str">
            <v xml:space="preserve">06/07/11 AK - Email rec'd from Tricia Moody confirming her approval to close this change.
05/07/11 AK - Email rec'd from Rachel Nock on 30/06/11 stating "I’ve spoken to Tricia regarding the attached approach and she has confirmed that she is happy that COR2175 is delivered together with COR1721 with the understanding that there is acceptance that we are legally non compliant with regards to the VAT codes until the required changes are implemented."  Email sent to Tricia Moody stating "Please see the attached email from Rachel Nock advising that the above change is being incorporated into COR1721 - Extension of the EUC Numeric Code. As the Process Owner for the above change order, please could you confirm your agreement for the official closure of COR2175 in order to satisfy audit requirements." 
24/06/11 AK - Discussed at Workload Meeting on 22/06/11. This change will be incorporated into COR1721 which is being managed by Lorraine Cave &amp; therefore this change will close.
21/06/11 AK - Email rec'd from Rachel Nock stating "COR2175 is now being incorporated into COR1721 which is being managed by Ian Bevan. I’ll produce a Closedown Document for this to close it down."
20/05/11 AK - Update rec'd from Dave Turpin. BER due date will be 01/07/11.
29/03/11 AK - Email update rec'd from Rachel Nock stating "By way of an update with regards to the below change order, we will be arranging a meeting with the relevant stakeholders within the next two weeks to discuss the requirements of the change in more detail. These requirements will be collated into a BRD prior to submitting a workpack." Rachel confirmed that no EQR equivalent is being delivered or approved for this change. The first document requiring approval will be the Business Case (BER). The status has been amended to BE-PROD with the BE IR date populated as 20/05/11.  
25/03/11 AK - Dave Turpin confirmed that he will be the Project Manager. Project Analysts will be Rachel Nock &amp; Fatima Kala.
16/03/11 AK - This change was approved at Workload Meeting on 16/03/11. It was incorrectly minuted that Lorraine would be the Project Manager but she has taken an action to discuss timescales with Tricia Moody.  There is currently no Manager assigned. </v>
          </cell>
        </row>
        <row r="185">
          <cell r="A185">
            <v>1000.1</v>
          </cell>
          <cell r="B185" t="str">
            <v>COR1000.10</v>
          </cell>
          <cell r="C185" t="str">
            <v>GRP EFT Globalscape File Transfer Solution</v>
          </cell>
          <cell r="E185" t="str">
            <v>PD-CLSD</v>
          </cell>
          <cell r="F185">
            <v>41057</v>
          </cell>
          <cell r="G185">
            <v>0</v>
          </cell>
          <cell r="H185">
            <v>40959</v>
          </cell>
          <cell r="J185">
            <v>0</v>
          </cell>
          <cell r="N185" t="str">
            <v>Workload Meeting 22/02/12</v>
          </cell>
          <cell r="O185" t="str">
            <v>Chris Fears</v>
          </cell>
          <cell r="P185" t="str">
            <v>BI</v>
          </cell>
          <cell r="Q185" t="str">
            <v>COMPLETE</v>
          </cell>
          <cell r="R185">
            <v>0</v>
          </cell>
          <cell r="AE185">
            <v>0</v>
          </cell>
          <cell r="AF185">
            <v>7</v>
          </cell>
          <cell r="AG185" t="str">
            <v>19/08/15- CM  Emailed Mark Bignall again to get confirmation for close down._x000D_
05/08/15 DC - CM to speak to MB re closing project, CF says it is finished but MB say the CCN is still outstanding._x000D_
09/07/15 CM - Update from Chris Fear- The Server Migration as a flag of convenience if NG asked us to do some work on their behalf, as far as I am aware this is all finished as well, so this can  be closed._x000D_
_x000D_
28/05/12 KB - Spoke to Chris Fears who confirmed that this implemented successfully on 28/05/12._x000D_
_x000D_
12/03/12 AK - Following the release of the Workload Meeting minutes, email rec'd from Lee Chambers on 09/03/12 stating "This CO can be moved onto PROD-DEL as we are now into delivery phase. This is an internal change and has passed through the earlier stages. Implementation due 28th May 2012". I spoke to Lee who confirmed that no EQR or BER equivilants have been produced for this change. A workpack was produced detailing the scope of work &amp; associated costs. Following this an "award of contract" has been approved. Implementation is now planned for 28/05/12._x000D_
09/03/12 AK - Discussed at Workload Meeting on 07/03/12. The kit is in place &amp; the development scripts are being written. PO to meet with Project Team to update status.</v>
          </cell>
          <cell r="AH185" t="str">
            <v>IMPD</v>
          </cell>
          <cell r="AI185">
            <v>41057</v>
          </cell>
          <cell r="AO185">
            <v>41057</v>
          </cell>
        </row>
        <row r="186">
          <cell r="A186">
            <v>1001</v>
          </cell>
          <cell r="B186" t="str">
            <v>COR1001</v>
          </cell>
          <cell r="C186" t="str">
            <v>Gas Secure Networks</v>
          </cell>
          <cell r="E186" t="str">
            <v>PD-CLSD</v>
          </cell>
          <cell r="F186">
            <v>40956</v>
          </cell>
          <cell r="G186">
            <v>0</v>
          </cell>
          <cell r="H186">
            <v>39946</v>
          </cell>
          <cell r="I186">
            <v>39961</v>
          </cell>
          <cell r="J186">
            <v>0</v>
          </cell>
          <cell r="N186" t="str">
            <v>Workload Meeting 13/05/09</v>
          </cell>
          <cell r="O186" t="str">
            <v>Sat Kalsi</v>
          </cell>
          <cell r="P186" t="str">
            <v>BI</v>
          </cell>
          <cell r="Q186" t="str">
            <v>COMPLETE</v>
          </cell>
          <cell r="R186">
            <v>0</v>
          </cell>
          <cell r="AE186">
            <v>0</v>
          </cell>
          <cell r="AF186">
            <v>8</v>
          </cell>
          <cell r="AG186" t="str">
            <v>20/02/12 AK - Spoke to Tony Long to check that the closure document from NG is the right document. This project was run by NG themselves. They have released the closure document to Xoserve but do not want the values to be visible, hence the document has been manipulated to remove all values. The comments from the key stakeholders contained in the document support closure. 
17/02/12 AK - Email rec'd from Sat Kalsi containing National Grid’s project closure report. Although the report has comments authorising closure, it looks like a draft document as all the costs are blank.  
16/02/12 AK - Update rec'd from Tony Long. Although this change was managed by Xoserve, it was actually carried out by NG. Awaiting closedown document from NG.
05/12/11 KB - Update from Tony Long "still waiting on Andy Miller to inform on PIA status sign-off from the XEC"._x000D_
_x000D_
18/11/11 AK - Update rec'd from Sat Kalsi. PIA &amp; subsequent closure is being carried out by the Contracts Team (Andy Miller).  As part of the CCN Amnesty, CCN due date amended from 30/11/11 to 31/01/12._x000D_
12/10/11 AK - Update rec'd from Tony Long. The XEC asked for PIA figures to be revisited, therefore this change will need to be resubmitted to the next XEC. CCN due date amended from 30/09/11 to 30/11/11._x000D_
19/09/11 AK - The next XEC is due on 27/09/11.
15/09/11 AK - Update rec'd from Tony Long. CCN due date amended from 14/09/11 to 30/09/11. Awaiting XEC.
08/09/11 AK - Discussed at Workload Meeting on 07/09/11. Andy Miller advised that the PIA has been passed to Peter Bingham to present to XEC. CCN due date was moved back to 14/09/11 at the Workload Meeting on 31/08/11.
26/08/11 AK - Email rec'd from Tony Long on 24/08/11 stating "the PIA had been reviewed and now with Andy Miller to present to the next XEC".
18/08/11 AK - Discussed at Workload Meeting on 17/08/11. Project Team will chase PIA from Andy Miller &amp; Matthew Smith.
11/08/11 AK - Discussed at Workload Meeting on 10/08/11. Still awaiting PIA from Andy Miller &amp; Matthew Smith. CCN due date amended from 19/08/11 to 26/08/11.
04/08/11 AK - Discussed at Workload Meeting on 03/08/11. Update received following meeting: Andy Miller &amp; Matthew Smith are currently preparing PIA for this change. CCN due date moved back to 19/08/11.
28/07/11 AK - Discussed at Workload Meeting on 27/07/11. Andy Miller &amp; Matthew Smith are currently preparing PIA for this change. CCN due date to remain 03/08/11.
12/07/11 AK - Discussed at Workload Meeting on 06/07/11. This change is awaiting closure from NG. CCN due date amended from 01/07/11 to 03/08/11. As notification has not been rec'd, the project should be closed via notification from the Project Team. 
22/06/11 AK - Update rec'd from Tony Long. Awaiting closure from NG. CCN due date to remain 01/07/11.
17/05/11 AK - Update rec'd from Tony Long. Awaiting closure from NG. CCN due date amended from 27/05/11 to 01/07/11. If notification has not been received by this new date, the project will be closed via notification from the Project Team.
04/05/11 AK - Email update rec'd from Tony Long stating " last time the CCN was pushed to May 27th that gives some time but may need to be reset depending on National Grid providing the closure notice."
20/04/11 AK - Update rec'd from Tony Long. Waiting for NG to agree closure. CCN due date amended from 29/04/11 to 27/05/11.
28/03/11 AK - Email update rec'd from Tony Long. Waiting on National Grid to complete the CCN. Set review date to 29th April 2011.
01/03/11 AK - Email rec'd from Tony Long on 16/02/11 stating "Updates as promised at the workload meeting: Implementation date: January 31st 2011 that aligns to what I’ve shown in Clarity. CCN date: I have no idea what NG may be doing re this date hence suggest you show February 28th 2011 for now &amp; maybe by then we’ll have chance to revisit then. Note that we (Xoserve) have no responsibility for any assurance / governance documentation – this is all with NG." Further update rec'd from Tony Long today confirming CCN due date should be 31/03/11.
16/02/11 AK - Discussed at Workload Meeting today. Implementation has taken place - date to be confirmed. Closedown will be carried out by National Grid.
19/01/11 AK - Tony Long advised that the Implementation due date has been amended from 15/02/11 to 28/02/11.
05/01/11 KB - Imp due date moved from 10/01/11 to 15/02/11 per Workload meeting minutes.                                                                                                                                          22/12/10 AK - Discussed at Workload Meeting today. Implementation due date amended from 23/12/10 to 10/01/11.
02/12/10 AK - Update rec'd from Tony Long. Ongoing awaiting update from Sat Kalsi. Implementation due date amended from 19/11/10 to 23/12/10.
14/10/10 AK - Discussed at Workload Meeting on 13/10/10. Implementation due date amended from 21/10/10 to 19/11/10.
16/09/10 AK - Following recent staff changes, Process Owner amended from Sandra Simpson to Chris Fears.
15/09/10 AK - Discussed at Workload Meeting today. Progress is ongoing. Implementation date amended from 17/09/10 to 21/10/10.
27/08/10 AK - Update rec'd from Tony Long. Steady progress is being made with the icon roll out &amp; distribution of tokens. Date amended to 17/09/10.
09/08/10 AK - Update rec'd from Tony Long. Icon &amp; Token roll out ongoing. Imp due date amended to 27/08/10.
12/07/10 AK - Update rec'd from Tony Long. Continuing to monitor progress. Imp date amended to 06/08/10 for next review.
28/06/10 AK - Update rec'd from Tony Long. No further update. Change is ongoing to DNS. A firewall assessment will be conducted before lockdown. Implementation date amended from 25/06/10 to 09/07/10.
25/05/10 AK - Update rec'd from Tony Long. Progressing. Tokens have been distributed. Icon Roll-Out complete. Implementation date amended to 25/06/10.
12/04/10 AK - Update rec'd from Tony Long. On Saturday 10/04/10 we successfully migrated IGMS &amp; Gemini behind the CMI Gateway. Today, 12th April sees the start of the 30-hour extended running from Warwick. On Thursday, 15th April the extended running will be restored. A further implementation is proposed, therefore implementation due date amended to 04/05/10.
25/03/10 AK - Discussed at Workload Meeting on 24/03/10. Meeting invitation sent to Tony Long for an update / review of Sat's outstanding changes on 12/04/10.
11/03/10 AK - Update rec'd from Tony Long. Change is now progressing, therefore change to be taken off hold &amp; implementation date populated as 02/04/10 for next update.
29/01/10 AK - Email sent to Tony Long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Tony advising that the Process Owner is Sandra Simpson.
27/01/10 AK - Project Start date populated as per the data saved in Clarity.
26/01/10 AK - Update rec'd from Tony Long. Meetings scheduled for implementation &amp; NRP activity.
26/11/09 AK - Discussed at Workload Meeting on 25/11/09. Implementation date was populated in order to drive an update. As this project is "on hold", implementation date removed.
18/11/09 AK - Update rec'd from Tony Long. On hold until Spring 2010.
26/10/09 AK - Update rec'd from Tony Long. GSN migration due on 24/10/09 failed &amp; backed out. There is a technical meeting due to be held this week to establish the cause out of which will be the next steps. 
08/10/09 SU - Implementation date moved from 17/10/09 TO 30/11/09 per Tony Long.                                                               
28/09/09 KB - Implementation date moved from 09/10/09 to 17/10/09 per e-mail from Max Pemberton; Update due to selection of Implementation date of 17th October by NG - they were given three dates initially and have now selected this.
18/09/09 AK - Update rec'd from Tony Long. CNI RAPs against reports for implementation, test case, etc returned. On track for hand over on 06/10/09. 
03/09/09 AK - Update rec'd from Tony Long. Services OAT complete. Report awaiting approval. Implementation strategy due for return 04/09/09. Implementation due date amended from 30/09/09 to 09/10/09.
17/08/09 AK - Update rec'd from Tony Long. The fail over test completed. Implementation strategy ongoing. Execution likely to be early September.
03/08/09 AK - Update rec'd from Tony Long. Implementation strategy walkthrough held. Activities &amp; dependencies identified but timeline yet to be defined. 
14/07/09 AK - Update rec'd from Tony Long. UAT phase due to complete by 17/07/09. No other changes.
06/07/09 AK - Update rec'd from Tony Long. No further update since last update rec'd.
11/06/09 AK - Email rec'd from Tony Long stating "Testing scheduled to run to the 16/7 and then move into the implementation of multiple phases running through to the end 9/2009. PIS target is now the end 2/2010. Status amended to PD-PROD with an "Implementation due" date of 30/09/09.
13/05/09 AK - Max Pemberton requested that this change be brought to the Workload Meeting for formal approval as Commercial are aware of it (Ref: CR07/198), it has financial values against it in the Finance Sheet &amp; work is currently being carried out on it by Sat Kalsi. The change is in relation to Workpack 127. An update is required in order to confirm where we are with this change, therefore the "Received" date has been populated as today with an EQ initial response due on 28/05/09.</v>
          </cell>
          <cell r="AH186" t="str">
            <v>CLSD</v>
          </cell>
          <cell r="AI186">
            <v>40956</v>
          </cell>
          <cell r="AO186">
            <v>40574</v>
          </cell>
          <cell r="AP186">
            <v>40956</v>
          </cell>
        </row>
        <row r="187">
          <cell r="A187">
            <v>1130</v>
          </cell>
          <cell r="B187" t="str">
            <v>COR1130</v>
          </cell>
          <cell r="C187" t="str">
            <v>Programme Management Software</v>
          </cell>
          <cell r="D187">
            <v>40522</v>
          </cell>
          <cell r="E187" t="str">
            <v>PD-CLSD</v>
          </cell>
          <cell r="F187">
            <v>40522</v>
          </cell>
          <cell r="G187">
            <v>0</v>
          </cell>
          <cell r="H187">
            <v>39491</v>
          </cell>
          <cell r="J187">
            <v>0</v>
          </cell>
          <cell r="N187" t="str">
            <v>Prioritisation Meeting 20/02/08</v>
          </cell>
          <cell r="O187" t="str">
            <v>Lorraine Cave</v>
          </cell>
          <cell r="P187" t="str">
            <v>BI</v>
          </cell>
          <cell r="Q187" t="str">
            <v>CLOSED</v>
          </cell>
          <cell r="R187">
            <v>0</v>
          </cell>
          <cell r="T187">
            <v>0</v>
          </cell>
          <cell r="U187">
            <v>39532</v>
          </cell>
          <cell r="V187">
            <v>39574</v>
          </cell>
          <cell r="W187">
            <v>39734</v>
          </cell>
          <cell r="X187">
            <v>39734</v>
          </cell>
          <cell r="Y187" t="str">
            <v>Ian Wilson</v>
          </cell>
          <cell r="AC187" t="str">
            <v>RCVD</v>
          </cell>
          <cell r="AD187">
            <v>40522</v>
          </cell>
          <cell r="AE187">
            <v>0</v>
          </cell>
          <cell r="AF187">
            <v>6</v>
          </cell>
          <cell r="AG187" t="str">
            <v>21/07/16: Cm This has been closed after a long time - since 2010 no actions received._x000D_
03.11.15- CM chased Jie about this_x000D_
28/09/15- CM spoke to Jie about this one and she is going to investigate with regards to the closure of the finances._x000D_
19/08/15- CM  Emailed Mark Bignall again to get confirmation for close down._x000D_
17/08 CM I have emailed DT for an up date - As this one is an internal spend no CCN would be required. No Closedown document or CNN has been received. Last emails were chasing a new CCN date back in August 2012. Can we close this one down now?_x000D_
_x000D_
20/07/15 CM  LC advised me to speak with DT about this one for an update._x000D_
_x000D_
10/09/12 KB - Transferred from DT to LC due to change in roles.                                                                             _x000D_
16/02/12 AK - Discussed at Workload Meeting on _x000D_
15/02/12. Planned completion is now 30/04/12._x000D_
18/11/11 AK - As part of the CCN Amnesty, CCN due date amended from 28/11/11 to 1/01/12._x000D_
01/11/11 AK - CCN due date amended from 21/10/11 to 28/11/11 per Dave Turpin._x000D_
16/09/11 AK - Dave Turpin requested that CCN due date is amended from 22/09/11 to 21/10/11._x000D_
08/09/11 AK - Discussed at Workload Meeting on 07/09/11. Dave Turpin will advise of new CCN due date, however on checking, CCN due date was amended from 22/08/11 to 22/09/11 at the Workload Meeting on 31/08/11._x000D_
28/07/11 AK - Discussed at Workload Meeting on 27/07/11. CCN due date amended from 22/07/11 to 22/08/11._x000D_
24/06/11 AK - Discussed at Workload Meeting on 22/06/11. CCN due date amended from 15/06/11 to 22/07/11._x000D_
18/05/11 AK - Update rec'd from Dave Turpin. CCN due date amended from 27/05/11 to 15/06/11._x000D_
05/05/11 AK - Discussed at Workload Meeting on 04/05/11. CCN due date amended from 13/05/11 to 27/05/11._x000D_
14/04/11 AK - Discussed at Workload Meeting on 13/04/11. CCN due date amended from 26/04/11 to 13/05/11._x000D_
07/04/11 AK - Discussed at Workload Meeting on 06/04/11. CCN due date amended from 08/04/11 to 26/04/11._x000D_
30/03/11 AK - Discussed at Workload Meeting today. CCN due date amended from 23/03/11 to 08/04/11._x000D_
16/03/11 KB - Discussed at Workload meeting today - CCN due to be confirmed._x000D_
_x000D_
09/03/11 AK - Discussed at Workload Meeting today. CCN due date amended from 09/03/11 to 23/03/11._x000D_
24/02/11 AK - Discussed at Workload Meeting held on 23/02/11. CCN due date amended from 23/02/11 to 09/03/11._x000D_
09/02/11 AK - Discussed at Workload Meeting today. CCN due date amended from 31/01/11 to 23/02/11._x000D_
13/12/10 AK - Email rec'd from Rachel Nock stating "Further to our conversation the other day regarding the above change, Steve A has confirmed that we can now start on the Closedown activities for this one."_x000D_
03/12/10 AK - Update rec'd from Rachel Nock. PIA went to XEC in October for approval but was completed on the wrong form. It will now be raised on the correct form &amp; passed to John Trevena to sign off. All the work that was detailed in the Business Case has been completed. A meeting has been arranged with Steve Adcock for Friday, 10/12/10 where it is intended that he signs off the PID &amp; agrees to close project._x000D_
21/07/15 CM Update from LC- As discussed this morning, this one was Dave T, I’ve wrote to him and he is looking into it and will get back to you._x000D_
_x000D_
25/11/10 AK - Discussed at Workload Meeting on 24/11/10 following a review of documents sent awaiting authorisation. Change has been implemented. Programme Office to arrange meeting with Project Team to update change to reflect correct status.
22/06/10 AK - Update rec'd from Dave Turpin. The PID is still with Steve Adcock for approval, therefore no further update is available at this time.
07/06/10 AK - Email sent to Rachel Nock stating "This change is currently at BE-SENT status as at 13/10/08. The last update we received was on 22/03/10 &amp; stated "The updated PID has been drafted and is awaiting review and approval by Steve. We hope to complete this by the end of the week." A previous update confirmed that approval of the PID would equate to the Change Authorisation, therefore I guess this Project is now further along than currently shown in the Tracking Sheet.  Please can you confirm the date the PID was approved, whether a Scope Notification (or equivalent) is being produced &amp; if it is not, what is the implementation or close-down date for this change?"
22/03/10 AK - Email sent to Rachel Nock stating "This change is currently at BE-SENT status. The last updates we received are detailed below. Please can you have a look into this &amp; provide me with an update so that I can ensure the Tracking Sheet correctly reflects the situation." Email rec'd back from Rachel stating "The updated PID has been drafted and is awaiting review and approval by Steve. We hope to complete this by the end of the week."
07/07/09 AK - Email rec'd from Julie Smart stating "Please can you change the contacts under COR1130 from Max and Manesh to Rachel and Sarah Thwaite."
19/05/09 AK - Manesh Bulsara confirmed that the PID has not yet been signed off by Steve Adcock. Once sign-off has been obtained, this will equate to the CA.
12/03/09 AK - Ian Wilson advised that the Project Manager should be amended from Ian Wilson to Dave Turpin. Dave confirmed that the Project Analyst will remain as Max Pemberton / Manesh Bulsara.
03/02/09 AK - Email rec'd from Ian Wilson stating "I have reviewed and approved this PID, it is currently with Steve for his final review and approval. I expect it to be approved within the next week."
02/02/09 AK - Email sent to Ian Wilson stating "Please can you advise whether the attached PID was approved &amp; if it was, when did it happen?"
06/05/08 SU - Update received from Max Pemberton - There have been delays signing off the Stage 1 plan, although the remainder of the PID has been approved, hence we would shortly be able to go through the SN and into PD stages.  He will inform when this is the case.
28/04/08 AK - Ian Wilson advised verbally that he had reviewed the PID &amp; passed back comments to Max / Manesh. Once the PID has been amended based on Ian's comments, it needs to go to Steve Adcock for approval. In view of this, there is no update to the status at this time.
21/04/08 AK - Email rec'd from Max Pemberton on 21/04/08 stating "Can you check with Manesh as to the date we gave the PID to Ian for approval, this should mean you can fill in the actual BER delivery and check with Manesh for the approvals (if we have them yet)". Email rec'd from Manesh Bulsara stating "PID was sent to Ian for review on 09/04/2008. No approval has been given as Ian is still reviewing the Project Plan. I will chase him today."
10/03/08 AK - Email rec'd from Max Pemberton stating "We have issued the Project Brief and IP Plan today for authorisation (EQR Delivery). The authorisation of the Brief and IP Plan would equate to the receipt of the BEO &amp; am hoping to get that within the next few days. Following approval of the above, our plan is to be get the PID out for review by the end of March - this would be the equivalent of the BER Delivery, however I'll confirm the actual date once the Brief &amp; IP Plan have been approved (in case there is a delay or change of scope)". Tracking sheet updated to show EQR delivery.
14/02/08 AK - Email rec'd from Max Pemberton stating "I may have mislead with my intentions for the project "COR1130" when I sent my last email. I had intended to just get the number initially to allow the set-up of the files and shared area - then get the project rubber stamped at the next Prioritisation;  as they hadn't discussed it at the recent one, its appearance in the minutes may come as a surprise to the attendees! Also, 
The project should be titled "Programme Management Software" The email that I had given as mandate admittedly referred to Microsoft Project (as at the time of that email being written that was the intention) but the 'project' as far as we are looking at it now, is non specific in terms of a solution, and will encompass the investigation of a number of options. I haven't seen the CO Log &amp; Track sheet, but the description should probably be as follows: Project initiated to initially investigate options for improving methods and tools employed to both manage projects/programmes and the management information available; followed by (subject to Project Board &amp; further Financial approval) the implementation of the preferred option." Project title amended &amp; change to be submitted to Prioritisation Meeting on 20/02/08.
13/02/08 AK - Email rec'd from Max Pemberton stating "Please see the attached which would act as a Mandate for the logging and start up of a 'project' to investigate the implementation of Programme Management Software. Initially wasn't going to run this as a project as it was just some investigation work, however it is starting to get a little more formal and hence it would be worth having this logged and tracked. Can you do the necessary &amp; let me know the number. The change would be in Pot 6 - Business Improvement, PM as Ian for now but he is also the Senior user as I see it so that may change!" COR number supplied to Max / Manesh &amp; project set up as "Microsoft Project Increased Functionality". Authorisation of project minuted in Prioritisation Minutes 13/02/08.</v>
          </cell>
          <cell r="AH187" t="str">
            <v>CLSD</v>
          </cell>
          <cell r="AI187">
            <v>42928</v>
          </cell>
          <cell r="AJ187">
            <v>39517</v>
          </cell>
          <cell r="AK187">
            <v>39517</v>
          </cell>
          <cell r="AP187">
            <v>40939</v>
          </cell>
        </row>
        <row r="188">
          <cell r="A188">
            <v>1133</v>
          </cell>
          <cell r="B188" t="str">
            <v>COR1133</v>
          </cell>
          <cell r="C188" t="str">
            <v xml:space="preserve">DM Elective Service </v>
          </cell>
          <cell r="D188">
            <v>40168</v>
          </cell>
          <cell r="E188" t="str">
            <v>PD-CLSD</v>
          </cell>
          <cell r="F188">
            <v>42474</v>
          </cell>
          <cell r="G188">
            <v>0</v>
          </cell>
          <cell r="H188">
            <v>39673</v>
          </cell>
          <cell r="J188">
            <v>0</v>
          </cell>
          <cell r="K188" t="str">
            <v>ALL</v>
          </cell>
          <cell r="M188" t="str">
            <v>Joel Martin</v>
          </cell>
          <cell r="N188" t="str">
            <v>Prioritisation Meeting 13/08/08</v>
          </cell>
          <cell r="O188" t="str">
            <v>Lorraine Cave</v>
          </cell>
          <cell r="P188" t="str">
            <v>CR</v>
          </cell>
          <cell r="Q188" t="str">
            <v>CLOSED</v>
          </cell>
          <cell r="R188">
            <v>1</v>
          </cell>
          <cell r="T188">
            <v>58000</v>
          </cell>
          <cell r="U188">
            <v>39748</v>
          </cell>
          <cell r="V188">
            <v>39762</v>
          </cell>
          <cell r="W188">
            <v>39912</v>
          </cell>
          <cell r="X188">
            <v>39912</v>
          </cell>
          <cell r="Y188" t="str">
            <v>XM2 Review Meeting 31/03/09</v>
          </cell>
          <cell r="Z188">
            <v>522390</v>
          </cell>
          <cell r="AC188" t="str">
            <v>SENT</v>
          </cell>
          <cell r="AD188">
            <v>40198</v>
          </cell>
          <cell r="AE188">
            <v>1</v>
          </cell>
          <cell r="AF188">
            <v>4</v>
          </cell>
          <cell r="AG188" t="str">
            <v>14/04/16: Email confirming from Finance (Mark Bignell) to now close down these 3 projects - COR1133,  and COR1483 can be closed.  I have the final spend as being £613,160.30.  There are no further invoices expected._x000D_
21/03/16: LC in planning meeting -_x000D_
14/12/15 : Planning Meeting - LC SEEING FINANCE THIS AFTERNOON TO AGREE NEXT ACTIONS._x000D_
16/10/15 EC: Update following Portfolio Plan Meeting, 15/10/15 - Finance have lost the paperwork, LC to speak to Mark. Update to end of November. _x000D_
01/10/15: CM - Emma Catton has emailed reminding LC and MB that the ECF and CCN is due to be complted today._x000D_
09/09/15 CM -  Update from LC– Mark can’t find the ECF to confirm close down, so LC is looking into this/will put together another. We’ve moved closedown back to end-Sept._x000D_
19/08/15 CM &amp; DC have email chasing for PIA so it can be closed off _x000D_
21/07/15 CM Update from LC - I’ve wrote to Mark Bignell again and asked him for an update, he has the signed PIA, so do not know why we can’t close this one off the system._x000D_
20/07/15 CM - LC has now emailed Mark Bignall for an update and this is still on track to 100% closedown by the end of August 2015._x000D_
30/06/15- CM - LC to check with Mark Bignell that this can be 100% closed._x000D_
11/05/12 AK - Email rec'd from Vicky Palmer confirming that Alison Jennings is the contact for future authorisation of closures etc. Process Owner amended from Vicky to Alison &amp; email sent to Alison confirming this.
20/03/12 AK - Discussed at Workload Meeting on 14/03/12. Planned completion is now 18/05/12.
10/02/12 AK - Discussed at Workload Meeting on 08/02/12. Planned completion is now 29/02/12.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25/05/11.CCN due date amended from 01/06/11 to 01/07/11.
20/04/11 AK - Update rec'd from Harvey Padham. CCN due date amended from 28/04/11 to 01/06/11. All invoices have been received. Project Team are currently challenging IP costs.
21/03/11 KB - Update received from Lewis Plummer - final invoices are being collated - amend CCN due date from 31/03/11 to 28/04/11.  11 &amp; COR1483 will form part of this CCN - CCN due dates for these projects should also be amended to 28/04/11 to bring them in line.                                                                                                                                                                       20/01/11 AK - Update rec'd from Lewis Plummer. There are still discussions ongoing to agree final costs. CCN due date to be populated as 31/03/11.
22/11/10 AK - All User email rec'd from Lorraine Cave stating implementation was successfully completed over the weekend 20th/21st Nov. Email sent to Lorraine stating "Following the successful implementation of the above change this weekend, please can you supply a "Current CCN Due Date" to ensure this project progresses to completion."
17/03/10 AK - Update rec'd from Lorraine Cave advising that analysis has been completed &amp; ADR is being approved. Technical Design phase now underway.  
24/02/10 AK - Update rec'd from Lorraine Cave. Implementation date amended from 17/04/10 to 22/11/10. Implementation date for COR0293, COR1251 &amp; COR1483 is to remain 17/04/10 as these are being carried out as separate developments within the project &amp; should be implemented earlier than COR1133.
05/02/10 AK - Email rec'f from Max Pemberton stating "Lewis has confirmed the start date as 21/12/09."
13/01/10 AK - Update rec'd from Lorraine Cave stating "Project Scope ready for issue".
11/01/09 AK - COR0293, COR1251 &amp; COR1483 are all being carried out under DM Elective, therefore whenever an update is made to the status or target dates of this change, please ensure these projects are also updated.
06/01/10 AK - Email rec'd from Lorraine Cave stating "Analysis underway and due to finish 29 Jan." 
23/12/09 AK - Lewis Plummer advised that the Change Authorisation for the revised BER was rec'd from Joel Martin on 21/12/09 &amp; implementation is planned for 17/04/10.
15/12/09 AK - Revised BER sent to All Networks with a note stating "The revised BER has removed references &amp; costs associated with the UNC 4.4 change which has been removed from the scope of DM Elective &amp; implemented as a separate change. Can you please review &amp; provide the CA at your earliest convenience in order to commence work on 21st December 2009." The status for this change is already BE-SENT with the date the original BER was sent out. Change taken off hold.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19/06/09 AK - Email rec'd from Lewis Plummer stating "COR1133 is currently on hold until Modification approval is received (this is likely to be soon!), until then can you please update this on the Logging and Tracking spreadsheet." Change put on hold.
29/04/09 AK - Email sent from Simon Trivella to Joel Martin stating "I agree with you version of events from Friday. I'm happy for the change to be funded by the COB &amp; the BIB &amp; not as part of COR1133. As this service should already form part of xoserve's capabilities, &amp; that any DN may wish to take advantage of it in the future, I also support it being funded through Pot 3 (100% DNs)."
29/04/09 AK - Email rec'd from Joel Martin stating "The UNC Validation rules 4.4 were discussed at last week's DN forum where I solicited the views of the networks present (WWU, NGD &amp; SGN) as to whether the specific change required to meet 4.4 should be separated out from MOD224 (COR1133) &amp; funded by the DNs. I believe all networks are supportive of separating the required change away from COR1133 to ensure it is implemented as soon as possible and is not held back by any lack of progress in relation to MOD224. As far as funding the £15K to implement the strategic change SGN &amp; WWU are supportive of Change pot funding. NGD &amp; NGN will need to confirm separately. The additional £10.5K for the tactical element, I understand will be picked by xoserve. I also understand that in addition to these charges will may be implementation costs associated with the change which may be attributable to the Change budget."
16/04/09 AK - Email sent from Dave Addison to Joel Martin stating "With reference to the attached, given the lack of interest in the DM Elective change from Shippers &amp; your concern that the discussions whether to implement or not may be very protracted, we have started work on the BER for progressing UNCVR4.4 independently. Our recommendation will be that we undertake the strategic change – as this will eliminate the need to do an annual reconciliation. Given this, the proposed approach is that xoserve picks up the cost for the tactical change, &amp; that the marginal cost for the strategic is attributed to the Change Order budget. On your return could you please solicit the views of your fellow Change Managers about whether you wish to bring this forward &amp; do as an initial implementation, &amp; also confirm the proposed funding arrangements (whether Scotia only, or all DNs, or all Networks).  If Scotia only, might be worthwhile confirming whether the resource cost will still be cost base. The break down of the tactical &amp; marginal costs are provided in Lewis’ slides – 10.5k and 15k respectively, but implementation costs are yet to be concretely attributed to BI or COB. Formal split of the implementation costs will be subject to review prior to release of the BER. Once agreed, could you please put together a note asking us to consider separation of the implementation timescales – mentioning the uncertainty of delivery timescales – if at all - of the DM Elective change."
20/03/09 MP - Email from JM confirming acceptance of the date change mentioned below
19/03/09 AK - Email sent from Dave Addison to Joel Martin today stating "With reference to our earlier conversation, I can confirm that we will not deliver the BER for DM Elective on 20th March as originally planned. The paper is scheduled for discussion at the XEC w/c 6th April, so I shall provide this document to you on 9th April 2009.  If you are in agreement with this date, I shall update Programme Office and the Change Tracker spreadsheet, with this amendment being a ‘negotiated change’ – i.e. it will not cause a failure in the statistics. Please let me know if you are happy with this approach." Awaiting confirmation to change date.
04/03/09 AK - Discussed at Workload Meeting today. Initial review of the BER was carried out at XM2 Review Meeting on 10/03/09.
14/01/09 AK - Spoke to Dave Addison who confirmed that this change should be reportable to Networks. Field changed from "N" to "Y".
21/11/08 SU - The BER initial response sent on the 7/11/08 was to give a holding date for when we would be able to provide a firm BER delivery date,  we have received an update today and issued it as a further BER Initial response .
16/09/08 AK - External Spend Category populated as requested by Max Pemberton.
11/09/08 AK - Max Pemberton sent Dave Addison an email stating "From what category should DM Elective be funded?"
01/09/08 AK - Lewis Plummer confirmed that this is an "All Network" change &amp; the NOR should be shown as Joel Martin. These fields are currently blank. Tracking Sheet amended.
13/08/08 SU - Originally raised by JM as a ROM due to timescales xoserve has elected to take this forward as a Change Recommendation and work has been authorised at today's Prioritisation Meeting</v>
          </cell>
          <cell r="AH188" t="str">
            <v>CLSD</v>
          </cell>
          <cell r="AI188">
            <v>40504</v>
          </cell>
          <cell r="AJ188">
            <v>39692</v>
          </cell>
          <cell r="AK188">
            <v>39692</v>
          </cell>
          <cell r="AL188">
            <v>40185</v>
          </cell>
          <cell r="AM188">
            <v>40200</v>
          </cell>
          <cell r="AN188">
            <v>40200</v>
          </cell>
          <cell r="AO188">
            <v>40504</v>
          </cell>
          <cell r="AP188">
            <v>40939</v>
          </cell>
        </row>
        <row r="189">
          <cell r="A189">
            <v>2011</v>
          </cell>
          <cell r="B189" t="str">
            <v>COR2011</v>
          </cell>
          <cell r="C189" t="str">
            <v>SPAA Creation of Product Id</v>
          </cell>
          <cell r="E189" t="str">
            <v>PD-CLSD</v>
          </cell>
          <cell r="F189">
            <v>40918</v>
          </cell>
          <cell r="G189">
            <v>0</v>
          </cell>
          <cell r="H189">
            <v>40365</v>
          </cell>
          <cell r="I189">
            <v>40396</v>
          </cell>
          <cell r="J189">
            <v>0</v>
          </cell>
          <cell r="K189" t="str">
            <v>ADN</v>
          </cell>
          <cell r="M189" t="str">
            <v>Simon Trivella</v>
          </cell>
          <cell r="N189" t="str">
            <v>Workload Meeting 01/09/10</v>
          </cell>
          <cell r="O189" t="str">
            <v>Dave Turpin</v>
          </cell>
          <cell r="P189" t="str">
            <v>CO</v>
          </cell>
          <cell r="Q189" t="str">
            <v>CLOSED</v>
          </cell>
          <cell r="R189">
            <v>1</v>
          </cell>
          <cell r="T189">
            <v>0</v>
          </cell>
          <cell r="U189">
            <v>40417</v>
          </cell>
          <cell r="AE189">
            <v>0</v>
          </cell>
          <cell r="AF189">
            <v>3</v>
          </cell>
          <cell r="AG189" t="str">
            <v>10/01/12 AK - Email rec'd from Simon Trivella stating "Thanks Dave, in that case I totally agree that COR 2011 can be closed/withdrawn." Change closed.
10/01/12 AK - Email sent to Simon Trivella from Dave Addison stating "We talked about this at one of the recent SPAA meetings, and there was no interest in pursuing putting validation against the metering attributes provided in SPAA flows which would be achieved by increased governance of MDD and the Product Id. I’d suggest that on this basis the Product Id change is withdrawn."
09/01/12 AK - Email rec'd from Simon Trivella on 09/01/12 stating "To be honest I know very little (nothing) about this COR..... Dave A / Joel  – Can you confirm whether it is still required?"
03/01/12 AK - Email sent by Murray Thomson to Simon Trivella stating "We understand that SPAA Ltd does not want any upfront validation and this therefore means that COR2011 – Creation of SPAA Product id, may be closed?  If you are in agreement, please respond to .Box.xoserve.changeorders.  Let me know if you require any further information."
14/04/11 AK - Update rec'd from Dave Turpin. There is currently no Analyst assigned to this change. 
16/09/10 AK - Discussed at Workload Meeting on 15/09/10. This change was discussed at CMSG on 08/09/10. BE IR is to be suspended as clarity of requirements is to be sought from UNCC. Minutes of CMSG meeting state "Further analysis indicates that requirements are potentially already met; discussions are ongoing to establish whether this will offer a complete solution for all scenarios. The Business Analysis Team will continue analysis before making a recommendation to Change Managers. Meeting agreed that ROM should be placed on hold." BE IR date removed &amp; change put on hold.
01/09/10 KB - Change formally approved at Workload meeting.  Assigned to DT as PM, Alison Jennings as lead manager.  DT to confirm Business Analyst.                                                             
20/07/10 AK - This change has not yet been formally approved. An Initial Response notification was sent to Networks advising that investigation into the change is currently taking place &amp; a further initial response will be provided by 06/08/10. This change was passed to the BAT Team following the Workload Meeting held on 28/07/10 to carry out analysis in order to provide an EQ IR by 06/08/10 as there was no availability within the Project Teams to do this. This change remains unapproved &amp; "Managerless".</v>
          </cell>
          <cell r="AH189" t="str">
            <v>CLSD</v>
          </cell>
          <cell r="AI189">
            <v>40918</v>
          </cell>
          <cell r="AJ189">
            <v>40417</v>
          </cell>
          <cell r="AK189">
            <v>40417</v>
          </cell>
        </row>
        <row r="190">
          <cell r="A190">
            <v>2020</v>
          </cell>
          <cell r="B190" t="str">
            <v>COR2020</v>
          </cell>
          <cell r="C190" t="str">
            <v>Testing Tool</v>
          </cell>
          <cell r="D190">
            <v>40794</v>
          </cell>
          <cell r="E190" t="str">
            <v>PD-CLSD</v>
          </cell>
          <cell r="F190">
            <v>41451</v>
          </cell>
          <cell r="G190">
            <v>0</v>
          </cell>
          <cell r="H190">
            <v>40381</v>
          </cell>
          <cell r="I190">
            <v>40527</v>
          </cell>
          <cell r="J190">
            <v>0</v>
          </cell>
          <cell r="N190" t="str">
            <v>Workload Meeting 28/07/10</v>
          </cell>
          <cell r="O190" t="str">
            <v>Andy Earnshaw</v>
          </cell>
          <cell r="P190" t="str">
            <v>BI</v>
          </cell>
          <cell r="Q190" t="str">
            <v>COMPLETE</v>
          </cell>
          <cell r="R190">
            <v>0</v>
          </cell>
          <cell r="U190">
            <v>40519</v>
          </cell>
          <cell r="V190">
            <v>40724</v>
          </cell>
          <cell r="W190">
            <v>40794</v>
          </cell>
          <cell r="X190">
            <v>40794</v>
          </cell>
          <cell r="Y190" t="str">
            <v>Lee Foster</v>
          </cell>
          <cell r="AC190" t="str">
            <v>RCVD</v>
          </cell>
          <cell r="AD190">
            <v>40794</v>
          </cell>
          <cell r="AE190">
            <v>0</v>
          </cell>
          <cell r="AF190">
            <v>6</v>
          </cell>
          <cell r="AG190" t="str">
            <v>26/06/13 KB - Approval to close COR2020 received from Steve Adcock. _x000D_
24/06/13 KB - Note sent to Jessica advising that we still require formal closedown authorisation from the Process Owner (SA).    _x000D_
14/02/13 KB - Note from Jessica advising that the expenditure completion form is being finalised, project closedown should be 25/02/13.  
14/11/12 KB - PM changed from Andy Simpson to Andy Earnshaw as advised by AS.                                                                                                                                      02/10/12 KB - Following the release of the Manager Aligned report, email recd from Jessica advising "The PMB do not want the project to close down yet, as there’s a possibility of further spend. Closedown now due December"
11/07/12 KB - Email received from Jessica advising that "further work has been agreed, so the project CCN date should be moved out to 30/9/2012"                                                                                                                                                                          29/05/12 KB - E mail from Jessica stating that "COR2020 (Performance Test Tool) closedown will extend to 29/6/12 due to some outstanding queries on the project                                                                                        05/03/12 AK - Jessica Harris advised that the planned completion is now 25/05/12.
06/02/12 AK - Email rec'd from Jessica Harris stating "COR2020 was implemented on 13/1/12.  Closedown will complete by 9th March."
03/02/12 AK - Email sent to Jessica Harris stating "Can you let me know what date COR2020 was implemented? Our sheet sows the implementation date as 31/01/12. Also, please can you provide a date when closedown will be completed?"
02/02/12 AK - Email rec'd from Jessica Harris stating "Following yesterday’s Workload meeting, Hannah has asked me to provide an update on COR2020 (Performance Test Tool). I can confirm it has implemented, and the project is now completing documentation for IS Ops prior to closedown."
30/01/12 AK - Email rec'd from Hannah Reddy on 25/01/12 requesting that the Project Manager for this change is amended from Lee Foster to Andy Simpson.
22/11/11 KB -  Following the release of the Manager Aligned Report, email rec'd from Jessica Harris stating "COR2020, Testing Tool now has a completion date of 31/1/12".  Imp due date moved back from 31/12/11 to 31/01/12.                                                                                                                                                                              24/10/11 AK - Minutes from Workload Meeting on 19/10/11 confirm project start date as 10/01/11. 
12/09/11 AK - Following the release of the Manager Aligned Report, email rec'd from Jessica Harris stating "Just a note on COR2020 Performance Test Tool – the implementation date should be down as 31/12/11 (not 31/10/11)." Implementation due date amended.
09/09/11 AK - Update rec'd from Jessica Harris. The revised Business Case was approved yesterday. As this is an internal project, no SN will be produced. Implementation date to be populated as 31/10/11.
26/08/11 AK - Discussed at Workload Meeting on 24/08/11. There have been issues with the Workpack response. A revised Business Case is being written. BER due date amended from 23/08/11 to 06/09/11.
28/07/11 AK - Following the release of the Workload Meeting minutes, email rec'd from Jessica Harris stating "There is a delay in resubmitting the business case for approval as costs are finalised. New anticipated date is 23/8" BER due date amended from 27/07/11 to 23/08/11.
14/07/11 AK - Email rec'd from Jessica Harris following the release of the Workload Meeting minutes, stating "Business case went to XEC on 12/7 and approach agreed in principle.  Formal sign off and approval will be via circulation and should be achieved by 27/7/11."
14/07/11 AK - Discussed at Workload Meeting on 13/07/11. The Business Case was due to go to XEC on 12/07/11 but was delayed. BER due date amended from 12/07/11 to 27/07/11.
01/07/11 AK - Email rec'd from Jessica Harris on 30/06/11 following the release of the Workload Minutes, stating "Business Case going to XEC on 12/7.  Implementation targeted for mid-August". 
15/06/11 AK - Update rec'd from Joanna Harze. Business Analyst should be amended from Matt Rider to Jessica Harris.
06/06/11 AK - Email rec'd from Jessica Harris stating "This is still an internal project. Analysis is in progress, with a decision expected 30/6." BE IR date amended from 14/06/11 to 30/06/11.
01/06/11 AK - Discussed at Workload Meeting today. BE IR due 14/06/11. Project Team to advise Programme Office of new date.
14/04/11 AK - Discussed at Workload Meeting on 13/04/11. Business Paper has been completed but will not be going to XEC this week as further analysis is required. BE IR due date amended from 12/04/11 to 14/06/11.   
30/03/11 AK - Discussed at Workload Meeting today. BE IR is on target for 12/04/11. The Business Paper is going to XEC for review on 12/04/11.
16/03/11 KB - Discussed at Workload meeting - BE IR due date amended from 15/03/11 to 12/04/11.                                                                                                                                                                             09/02/11 AK - Discussed at Workload Meeting today. BE IR date amended from 15/02/11 to 15/03/11.
05/01/11 KB - BEIR due date moved from 18/01/11 to 15/02/11 per Workload meeting minutes.                                                                                                                                                                                                                07/12/10 AK - Email rec'd from Lee Foster stating "Please accept this approved Project Brief." Update rec'd from Matt Rider. Project Brief was released as EQR equivalent. Approval already obtained from Steve Adcock (BEO equivalent). Business Case is now being produced (BER equivalent). BE IR date populated as 18/01/11.
25/11/10 AK - Discussed at Workload Meeting on 24/11/10. EQ IR date moved back to 15/12/10.
18/11/10 AK - Discussed at Workload Meeting on 17/11/10. New EQ IR date to be advised.
27/10/10 KB - ER initial response date moved back from 01/11/10 to 24/11/10 per discussion with Matt Rider outside of the Workload meeting.  The EQ will be in the form of a Project Brief.                                                                                                                                           20/10/10 AK - Discussed at Workload Meeting today. Matt Rider to supply an update.
30/09/10 AK - Discussed at Workload Meeting on 29/09/10. EQ IR date moved back to 01/11/10.
15/09/10 AK - Discussed at Workload Meeting today. Following responses rec'd from both Wipro &amp; TCS, a Project Brief is to be prepared by the Project Team, including a timeline &amp; multiple options for solution. EQ IR date amended from 10/09/10 to 08/10/10.
12/08/10 AK - Matt Rider provided an update stating that a Workpack has been requested &amp; he is currently awaiting a response. EQ IR date amended to 10/09/10.
12/08/10 AK - Email rec'd from Matt Rider stating "At the moment there is no defined pot in which to fund COR2020. Usually I would assume that this piece of work would be funded via the business improvements budget, though I am being led to believe that this particular 'pot' is looking slightly empty at the moment! Currently we are unsure as to how to fund this project going forward, I think some detailed thought and consideration needs to be given at a 'management' level as to how and from where the money will come from to pay for this. Obviously with where we are at the moment this isn't currently an issue but once we get to a position where a Business Case with our recommendation is produced then someone will need to make a decision on how to pay for this project. I will be raising a risk on Clarity re: how this piece of work is to be funded." 
29/07/10 AK - Email sent to Matt Rider stating "At Workload Meeting we logged this project against External Spend Pot 6 - Business Improvement but Ian has pointed out that there is no remaining funding in this Pot. Please can you have a look at this &amp; let us know where the funding for this change is to be taken from."</v>
          </cell>
          <cell r="AH190" t="str">
            <v>CLSD</v>
          </cell>
          <cell r="AI190">
            <v>41451</v>
          </cell>
          <cell r="AJ190">
            <v>40519</v>
          </cell>
          <cell r="AK190">
            <v>40519</v>
          </cell>
          <cell r="AO190">
            <v>40939</v>
          </cell>
          <cell r="AP190">
            <v>41089</v>
          </cell>
        </row>
        <row r="191">
          <cell r="A191">
            <v>2029</v>
          </cell>
          <cell r="B191" t="str">
            <v>COR2029</v>
          </cell>
          <cell r="C191" t="str">
            <v>Improving the availability of meter read history &amp; asset information</v>
          </cell>
          <cell r="D191">
            <v>40599</v>
          </cell>
          <cell r="E191" t="str">
            <v>PD-CLSD</v>
          </cell>
          <cell r="F191">
            <v>41285</v>
          </cell>
          <cell r="G191">
            <v>1</v>
          </cell>
          <cell r="H191">
            <v>40392</v>
          </cell>
          <cell r="I191">
            <v>40421</v>
          </cell>
          <cell r="J191">
            <v>0</v>
          </cell>
          <cell r="K191" t="str">
            <v>ADN</v>
          </cell>
          <cell r="M191" t="str">
            <v>Alan Raper</v>
          </cell>
          <cell r="N191" t="str">
            <v>Workload Meeting 04/08/10</v>
          </cell>
          <cell r="O191" t="str">
            <v>Lorraine Cave</v>
          </cell>
          <cell r="P191" t="str">
            <v>CO</v>
          </cell>
          <cell r="Q191" t="str">
            <v>COMPLETE</v>
          </cell>
          <cell r="R191">
            <v>1</v>
          </cell>
          <cell r="T191">
            <v>6954</v>
          </cell>
          <cell r="U191">
            <v>40479</v>
          </cell>
          <cell r="V191">
            <v>40493</v>
          </cell>
          <cell r="W191">
            <v>40578</v>
          </cell>
          <cell r="X191">
            <v>40578</v>
          </cell>
          <cell r="Y191" t="str">
            <v>XM2 Review Meeting 01/02/11</v>
          </cell>
          <cell r="Z191">
            <v>38510</v>
          </cell>
          <cell r="AC191" t="str">
            <v>SENT</v>
          </cell>
          <cell r="AD191">
            <v>40610</v>
          </cell>
          <cell r="AE191">
            <v>0</v>
          </cell>
          <cell r="AF191">
            <v>3</v>
          </cell>
          <cell r="AG191" t="str">
            <v>11/01/13 DP - CCN Received from Alan Raper on 10/01/13. CCN Sent to distribution. Status of COR CLSD.
16/02/12 AK - Discussed at Workload Meeting on 15/02/12. Planned completion is now 31/05/12.
14/02/12 AK - Following the release of the Manager Aligned Report, email rec'd from Max Pemberton stating that an implementation &amp; delivery did occur last year, however the scope of the project covered the delivery of a 'Year 1' report &amp; then the successive delivery of a slightly different 'Year 2+' report. The 'Year 1' report was completed but we still need to deliver the 'Year 2+' report. As the stage of the project will not be affected &amp; does not impact any measured targets, rather than create an additional line in the Tracking Sheet progress will be monitored via the comments held here. The CCN for both reports is now planned for 31/05/12. 
06/02/12 AK - Discussed at Workload Meeting on 01/02/12. CCN was due 31/01/12. Following a scope change more work is required therefore the CCN will not be completed until August 2012.
18/11/11 AK - Update rec'd from Ian Bevan. As part of the CCN Amnesty, CCN due date amended from 14/12/11 to 31/01/12.
12/10/11 AK - Discussed at Workload Meeting today. CCN due date amended from 14/10/11 to 14/12/11.
12/09/11 AK - Email rec'd from Rob T. Smith stating "Having checked with the project team it would appear that COR2029 Improving the Availability of Meter Read History and Asset Information was wrongly categorised as pot 5 at the workload meeting of 04 August 2010. The correct pot is pot 3, All Distribution Networks (AND). I think the confusion arose at the meeting, rather than with the person requesting the change (Alan Raper), possibly because the change is User Pays. I have discussed this with Ian Wilson and he is happy for us to change the category on the finance tracker and also on the logging and tracking sheet." External Spend Category amended from Pot 5 to Pot 3.
02/08/11 AK - Update provided by Ian Bevan. CCN due date amended from 10/08/11 to 14/10/11.
16/06/11 AK - Discussed at Workload Meeting on 15/06/11. CCN due date will be 10/08/11.
08/06/11 AK - Update rec'd from Ian Bevan prior to Workload Meeting. Implementation too place on 03/06/11. Email sent to Ian stating "Following implementation on 03/06/11, please can you supply a "Current CCN Due Date" to ensure this project progresses to completion."
26/05/11 AK - Discussed at Workload Meeting on 25/05/11. Implementation date amended from 27/05/11 to 03/06/11.
18/05/11 AK - Update rec'd from Ian Bevan. Implementation due date amended from 20/05/11 to 27/05/11.
05/05/11 AK - Discussed at Workload Meeting on 04/05/11. Implementation date amended from 13/05/11 to 20/05/11.
08/03/11 AK - Ian Bevan advised that the Project Analyst for this change should be Lewis Plummer not Stuart Hegarty. 
07/01/11 AK - Email sent to Alan Raper from Ian Bevan stating "Following on from your conversation with Stuart Hegarty yesterday, we are due to issue the BER today. As discussed we are experiencing delays in obtaining all of the necessary costs required &amp; therefore are unable to complete the BER to a satisfactory standard. Therefore as agreed we will be extending the delivery date of the BER to 04/02/11. The change of BER Delivery date will NOT impact the timescales &amp; overall delivery of this project." BER due date amended from 07/01/11 to 04/02/11 as agreed with Alan.
05/01/11 KB - Discussed at Workload meeting.  Project team are still awaiting costs from App Support which will then require XM2 approval (in the region of £15-16k).  LC/IB to discuss a revised BER date with Alan Raper and advise Programme Office.                                                                          10/11/10 AK - Discussed at Workload Meeting today. Workpack raised. TCS to commence work.
26/10/10 KB - E mail sent by Simon Trivella and Joel Martin to Alan Raper (NOR) confirming their approval to proceed with BEO.                                                                                                           25/10/10 MP - EQR Sent to client.
30/09/10 AK - Email sent to Alan Raper stating "Following the email sent to you on 10/09/10 by Max Pemberton, I understand that on 09/09/10 you had a discussion with Stuart Hegarty regarding the delivery of the EQR for the above change. It was agreed that the date of delivery for the EQR would be amended to allow further industry input as this is likely to dramatically alter the scope of the project &amp; render any existing EQR invalid. In view of this &amp; as agreed with yourself, we will now submit an EQR to you on Monday 25/10/10." EQR due date amended from 10/09/10 to 25/10/10.
23/09/10 AK - Discussed at Workload Meeting on 22/09/10. Response required from Alan Raper confirming agreement to change EQR due date.
16/09/10 AK - Discussed at Workload Meeting on 15/09/10. Following agreement between the Project Team &amp; the NOR to change the due date, an email was sent to Alan Raper on 10/09/10 requesting approval.
09/09/10 MP - Stuart Hegarty informed that he has had a conversation with Alan Raper to agree that an EQR would not be delivered on 10th September due to further uncertainty within the requirements and that we were waiting on further input from the industry before there would be any value in performing an analysis, due to the anticipated impact on the scope. Alan agreed and an email will be sent pushing the date out by 6 weeks to allow this further consultation to have completed. (New Date = 25th October 2010)
27/08/10 AK - EQ IR sent stating "We confirm receipt of the above Change Order &amp; can confirm that the Evaluation Quotation Report will be delivered on 10th September 2010, providing that the data extract requirements stated in the Change Order can be confirmed as an exhaustive list. Any changes to this will be subject to the Change Order process."
16/08/10 AK - Stuart Hegarty requested that we send an Initial Response notification to Networks advising that investigation into the change is currently taking place &amp; a further initial response will be provided by 31/08/10. Email sent to Networks &amp; EQ IR date amended from 16/08/10 to 31/08/10.</v>
          </cell>
          <cell r="AH191" t="str">
            <v>CLSD</v>
          </cell>
          <cell r="AI191">
            <v>41285</v>
          </cell>
          <cell r="AJ191">
            <v>40476</v>
          </cell>
          <cell r="AK191">
            <v>40476</v>
          </cell>
          <cell r="AL191">
            <v>40613</v>
          </cell>
          <cell r="AM191">
            <v>40610</v>
          </cell>
          <cell r="AN191">
            <v>40610</v>
          </cell>
          <cell r="AO191">
            <v>40697</v>
          </cell>
          <cell r="AP191">
            <v>40939</v>
          </cell>
        </row>
        <row r="192">
          <cell r="A192">
            <v>2061</v>
          </cell>
          <cell r="B192" t="str">
            <v>COR2061</v>
          </cell>
          <cell r="C192" t="str">
            <v>PACE</v>
          </cell>
          <cell r="E192" t="str">
            <v>CO-CLSD</v>
          </cell>
          <cell r="F192">
            <v>41197</v>
          </cell>
          <cell r="G192">
            <v>0</v>
          </cell>
          <cell r="H192">
            <v>40616</v>
          </cell>
          <cell r="J192">
            <v>0</v>
          </cell>
          <cell r="N192" t="str">
            <v>Workload Meeting 16/03/11</v>
          </cell>
          <cell r="O192" t="str">
            <v>Lorraine Cave</v>
          </cell>
          <cell r="P192" t="str">
            <v>BI</v>
          </cell>
          <cell r="Q192" t="str">
            <v>CLOSED</v>
          </cell>
          <cell r="R192">
            <v>0</v>
          </cell>
          <cell r="S192">
            <v>41197</v>
          </cell>
          <cell r="AE192">
            <v>0</v>
          </cell>
          <cell r="AF192">
            <v>6</v>
          </cell>
          <cell r="AG192" t="str">
            <v>15/10/12 KB - Closed per emial from Max Pemberton to Lorraine Cave which states "As discussed this is to confirm that you are happy to close down this project. It was raised initially to obtain a WBS code to attract the timesheets for Manesh while he worked on supporting the PACE tool in projects. As that work has now completed this can be closed and removed from the various logs.
14/03/11 AK - Project reference number req'd to set this change up to utilise elements within Clarity. Max advised that an XRN can be set up to accommodate PACE, however it will not be regarded as an official project. Any risks with the appropriate scores will be picked up within the departmental Risk Reporting process &amp; be managed in the normal manner. This reference number had already been allocated to PACE but never used, therefore to avoid any confusion, it has been used for this change. As this change is not following normal project rules &amp; will not be producing project documentation, the status will remain CO-RCVD.</v>
          </cell>
        </row>
        <row r="193">
          <cell r="A193">
            <v>2064</v>
          </cell>
          <cell r="B193" t="str">
            <v>COR2064</v>
          </cell>
          <cell r="C193" t="str">
            <v>Migration of Demand Estimation Service</v>
          </cell>
          <cell r="D193">
            <v>40533</v>
          </cell>
          <cell r="E193" t="str">
            <v>PD-CLSD</v>
          </cell>
          <cell r="F193">
            <v>41109</v>
          </cell>
          <cell r="G193">
            <v>0</v>
          </cell>
          <cell r="H193">
            <v>40438</v>
          </cell>
          <cell r="J193">
            <v>0</v>
          </cell>
          <cell r="N193" t="str">
            <v>Workload Meeting 22/09/10</v>
          </cell>
          <cell r="O193" t="str">
            <v>Dave Turpin</v>
          </cell>
          <cell r="P193" t="str">
            <v>BI</v>
          </cell>
          <cell r="Q193" t="str">
            <v>COMPLETE</v>
          </cell>
          <cell r="R193">
            <v>0</v>
          </cell>
          <cell r="AE193">
            <v>0</v>
          </cell>
          <cell r="AF193">
            <v>6</v>
          </cell>
          <cell r="AG193" t="str">
            <v>14/08/12 KB - Email forwarded by Stephen Chivers which confirms Fiona Cottam's approval (Process Owner had transferred from Linda Whitcroft) to close this project down.  Set to PD-CLSD on 19/07/12 per the date of Fiona's e-mail.                                                     06/01/12 AK - Discussed at Workload Meeting on 04/01/12. Implementation took place on 01/01/12 but some activities remain. Project Team will supply a CCN due date once the remaining actions are complete.
21/06/11 AK - Update rec'd from Stephen Chivers. Project Start Date should be amended from 24/01/11 to 22/09/10.
28/04/11 AK - Following the release of the Manager Aligned Report, email rec'd from Michelle Fergusson stating "The implementation date for this change has been deferred to 1/1/12." Implementation date amended from 01/10/11 to 01/01/12.
24/01/11 AK - Email rec'd from Stephen Chivers stating "This project is an Internal change and consequently no EQR or BER has been produced. The Business Case was approved at the XEC meeting on 21 December 2010 (subject to a number of conditions) and the ‘kick off’ meeting for the project will take place this afternoon. Hopefully the attached document will provide you with the information you require to update the tracking spreadsheet but please do let me know if there is anything else you need." Attached document shows "Project Start Date" as 24/01/11 &amp; "Implementation" date as 01/10/11. EQ IR date of 31/01/11 has been removed. Business Case has been used as the BER &amp; Business Case approval as the CA.
06/12/10 AK - Update rec'd from Stephen Chivers. EQ IR date amended from 30/11/10 to 31/01/11.</v>
          </cell>
          <cell r="AH193" t="str">
            <v>CLSD</v>
          </cell>
          <cell r="AI193">
            <v>41109</v>
          </cell>
          <cell r="AO193">
            <v>40909</v>
          </cell>
          <cell r="AP193">
            <v>41108</v>
          </cell>
        </row>
        <row r="194">
          <cell r="A194">
            <v>3093</v>
          </cell>
          <cell r="B194" t="str">
            <v>COR3093</v>
          </cell>
          <cell r="C194" t="str">
            <v>SGN Monthly DVD Market Sector Code Report – add Current Supplier Name</v>
          </cell>
          <cell r="E194" t="str">
            <v>BE-CLSD</v>
          </cell>
          <cell r="F194">
            <v>41472</v>
          </cell>
          <cell r="G194">
            <v>0</v>
          </cell>
          <cell r="H194">
            <v>41444</v>
          </cell>
          <cell r="I194">
            <v>41457</v>
          </cell>
          <cell r="J194">
            <v>0</v>
          </cell>
          <cell r="K194" t="str">
            <v>NNW</v>
          </cell>
          <cell r="L194" t="str">
            <v>SGN</v>
          </cell>
          <cell r="M194" t="str">
            <v>Joel Martin</v>
          </cell>
          <cell r="N194" t="str">
            <v>Discussed with and allocated to LC in lieu of a Workload meeting. Issued to all internal recipients.</v>
          </cell>
          <cell r="O194" t="str">
            <v>Lorraine Cave</v>
          </cell>
          <cell r="P194" t="str">
            <v>CO</v>
          </cell>
          <cell r="Q194" t="str">
            <v>CLOSED</v>
          </cell>
          <cell r="R194">
            <v>1</v>
          </cell>
          <cell r="S194">
            <v>41486</v>
          </cell>
          <cell r="U194">
            <v>41472</v>
          </cell>
          <cell r="V194">
            <v>41486</v>
          </cell>
          <cell r="AE194">
            <v>0</v>
          </cell>
          <cell r="AF194">
            <v>5</v>
          </cell>
          <cell r="AG194" t="str">
            <v>31/07/2013 - AT COR CLOSED BY JOEL MARTIN</v>
          </cell>
          <cell r="AJ194">
            <v>41471</v>
          </cell>
        </row>
        <row r="195">
          <cell r="A195">
            <v>1154.1400000000001</v>
          </cell>
          <cell r="B195" t="str">
            <v>COR1154.14</v>
          </cell>
          <cell r="C195" t="str">
            <v>High Level Design, Build &amp; Implement</v>
          </cell>
          <cell r="E195" t="str">
            <v>CO-RCVD</v>
          </cell>
          <cell r="F195">
            <v>41437</v>
          </cell>
          <cell r="G195">
            <v>0</v>
          </cell>
          <cell r="H195">
            <v>41437</v>
          </cell>
          <cell r="J195">
            <v>0</v>
          </cell>
          <cell r="O195" t="str">
            <v>Andy Watson</v>
          </cell>
          <cell r="P195" t="str">
            <v>CO</v>
          </cell>
          <cell r="Q195" t="str">
            <v>LIVE</v>
          </cell>
          <cell r="R195">
            <v>0</v>
          </cell>
          <cell r="AE195">
            <v>0</v>
          </cell>
          <cell r="AG195" t="str">
            <v>15/02/16: CM Updated PCC form - _x000D_
IP/DE were previously on hold (TBC) and now being moved to indicative. ‘Pen Test Complete – Production’ was auto-committed but the Workstream has replanned. IP/DE dates are now replanned and active with the programme plan._x000D_
Pen Test Complete – Production. Due to the focus required on Market Trials and demands upon resource, we need to have a Penetration Test to close off the Production Environment work not done in January, and as final round of testing prior to go-live._x000D_
_x000D_
16/10/15 EC: Update following Portfolio Plan Meeting, 15/10/15 - _x000D_
Market Trials L2 Readiness (Entry Assesment) completed on target date. _x000D_
Penetration Testing complete Pre-Production, completed on 9/10. _x000D_
DMTC 2.1 Complete and Market Trials L2, need PCC to commit dates._x000D_
UAT E2E Complete, update finish date until the end of March.</v>
          </cell>
        </row>
        <row r="196">
          <cell r="A196">
            <v>664</v>
          </cell>
          <cell r="B196" t="str">
            <v>COR0664</v>
          </cell>
          <cell r="C196" t="str">
            <v>Information Provision Capability Project  (formerly ODS Project)</v>
          </cell>
          <cell r="E196" t="str">
            <v>PD-CLSD</v>
          </cell>
          <cell r="F196">
            <v>40893</v>
          </cell>
          <cell r="G196">
            <v>0</v>
          </cell>
          <cell r="H196">
            <v>39153</v>
          </cell>
          <cell r="J196">
            <v>0</v>
          </cell>
          <cell r="N196" t="str">
            <v>Investment Committee</v>
          </cell>
          <cell r="O196" t="str">
            <v>Jane Rocky</v>
          </cell>
          <cell r="P196" t="str">
            <v>BI</v>
          </cell>
          <cell r="Q196" t="str">
            <v>CLOSED</v>
          </cell>
          <cell r="R196">
            <v>0</v>
          </cell>
          <cell r="AE196">
            <v>0</v>
          </cell>
          <cell r="AF196">
            <v>7</v>
          </cell>
          <cell r="AG196" t="str">
            <v>03/11/15 - Still no confirmation that this can be closed on the database, so I have emiled Mark Bignell and Vikas. _x000D_
19/08/15 - CM emailed Mark Bignall and he is saying this one should be finished now, but I need written confirmation from Mark B before I can close this on Database- so I have email Mark for this._x000D_
_x000D_
12/02/14 KB - Update requested from Lee with regard to closedown documents._x000D_
_x000D_
06/06/13 KB - Update from Lee Chambers advising that closedown documents are to be agreed with Jane Rocky, hopefully by the end of June (SMIP Board paper needs to be completed first)_x000D_
_x000D_
27/10/12 KB - Update from Lee Chambers - "COR2174 will be closed down this coming week as I have now completed the Expenditure Completion Form and the CCN that I am just in the process of obtaining sign off.
I will then complete COR664 and the expenditure completion form and CCN once I have obtained some final information from Annie and Mark Bignell to ensure that I can fully document these 2 elements!"_x000D_
08/10/12 KB - Update from Lee Chambers - "I am trying to get some time to get these 2 COR’s closed down and hope to be able to do so by the end of October"_x000D_
_x000D_
26/09/12 KB - Project Manager transferred from Annie Griffith to Jane Rocky following re-structure._x000D_
_x000D_
02/03/12 AK - Lee Chambers advised that he is currently waiting for final invoices from NG. Planned completion is now 30/03/12._x000D_
16/02/12 AK - Discussed at Workload Meeting on 15/02/12. Planned completion is now 21/02/12._x000D_
06/02/12 AK - Discussed at Workload Meeting on 01/02/12. CCN was due 15/01/12. Completion of this change has been delayed. XEC approval is due to take place on 21/02/12._x000D_
_x000D_
12/01/12 AK - Discussed at Workload Meeting on 11/01/12. CCN due date of 15/01/12 will not be met as Project Team are still awaiting invoices from CSC which are not expected to be received until February._x000D_
06/01/12 AK - Discussed at Workload Meeting on 04/01/12. Implementation took place on 16/12/11. Completion of the CCN is planned for 15/01/12._x000D_
28/11/11 KB - Update from Lee Chambers - "ODS Decommissioning for COr664 has the last implementation activity planned for 16th December 2011.  We will therefore have invoices to be received from CSC that will not be received until early Jan 2012.  Can I therefore ask that the CCN date for this internal change is moved to 15th Jan 2012 please?  The revised date has unfortunately only just been known last week following CSC advising on the final implementation activities". Imp due date moved back from 20/11/11 to 16/12/11 and CCN due date set to 15/01/12._x000D_
27/10/11 AK - Following the release of the Workload Minutes, Lee Chambers sent an update stating "The final implementation activity for ODS Decommissioning on the Gemini Source system is planned for Sunday 20th November 2011.  Therefore this will mean that invoicing from CSC and Wipro is unlikely to be finalised until mid December 2011 at the earliest so the CCN date needs to be set to represent this, I would suggest setting this for 16/12/11 of which this can be reviewed on an ongoing basis." Implementation due date amended from 31/10/11 to 20/11/11._x000D_
26/10/11 AK - Discussed at Workload Meeting today. All implementations are complete. Programme Office to speak to Project Team to confirm final implementation date &amp; obtain CCN due date._x000D_
_x000D_
14/06/11 AK - Following the release of the Manager Aligned Report, email rec'd from Lee Truman on 13/06/11 stating "Please note that the milestone to complete iteration 3 report development has moved from 30/6/11 to 31/7/11, however, this doesn’t impact the completion date for ODS decommissioning".
12/05/11 AK - Project Manager changed from Jane Rocky to Annie Griffith with effect from 09/05/11.
14/03/11 AK - Following the release of the Manager Aligned Report, email rec'd from Lee Truman stating "The data for iteration 3 drop 2 was successfully implemented 14/3/11. PIS for data is up to 31/5/11. Iteration 3 report development is planned for completion 30/6/11 and ODS decommission is planned for 31/10/11". Spoke to Farook who confirmed that no further implementation will take place on this project. Reports are now being developed, therefore Project is not yet in "Close-down". Current implementation date of 31/10/11 to remain in order to drive the next update.
14/02/11 AK - Following the release of the Manager Aligned Report, update rec'd from Jane Rocky stating that CCN due date has changed from 25/02/11 to 31/10/11, in line with the end of decommissioning for ODS.
20/09/10 AK - Following the release of the Manager Aligned Report, email rec'd from Mohammed Farook stating "Iteration 3 Drop 1 releases 1, 2 and 3 were successfully implemented on 15/8/10, 04/09/10 and 18/09/10. The implementation approach for Iteration 3 Drop 2 has been agreed and the first data entities will be delivered on 4th October 2010 and on the current plan the final data entity will be delivered on the 25/02/2011." Implementation date amended to 25/02/11.
17/08/10 AK - Update rec'd from Lee Truman following the release of the Manager Aligned Report stating "Iteration 3 Drop 1 will now be implemented in 3 releases. Release 1 was successfully implemented on 15/8/10. Release 2 is planned for 4/9/10 and Release 3 is planned for 18/9/10." Implementation due date amended to the final implementation date of 18/09/10.
19/07/10 AK - Update rec'd from Lee Truman following the release of the Manager Aligned Report stating "Can you please update IP project information to state that there will be 2 drops of data for iteration 3. Drop 1 will be implemented on 31/8/10 and drop 2 will be implemented during February 2011". Implementation due date amended to 31/08/10.
12/05/10 AK - Discussed at Workload Meeting today. Iteration 2 was successfully implemented on 10/05/10. Iteration 3 is due to be implemented in July. Implementation due date amended to 31/07/10.
31/03/10 AK - Discussed at Workload Meeting. There are a number of iterations to this project which have different implementation dates. The next implementation is due on 10/05/10. Implementation date amended to 10/05/10 to maintain visibility &amp; updates.
01/02/10 AK - Email sent by Simon Langley to the Change Managers stating "I am writing to let you know of an impending change in responsibilities here at xoserve. Effective today, I have been appointed to the role of UK Lead Manager for Inclusion &amp; Diversity at National Grid, as a consequence of which I am leaving xoserve. Jane Rocky will assume Project Manager responsibility for the IP Project in the interim; a handover between us has been underway for the last couple of weeks and is nearing completion. I just wanted to take this opportunity to wish you well for the future." Email sent back to Simon &amp; Jane stating "Based on the attached note, I have now transferred your Projects to Jane Rocky, therefore from next week, the Manager Aligned Report for Jane will include [COR0664].
09/11/09 AK - Following the release of the Manager Aligned Reports, email rec'd from Lee Chambers stating "IP Iteration 1 implementation was successfully completed for the 9th November 2009 &amp; is now live in production. The plan to deliver Iteration 2 is in progress &amp; the planned date for implementation is 12th April 2010." Implementation date amended from 09/11/09 to 12/04/10. 
04/11/09 AK - Update rec'd from Simon Langley stating that Iteration 1 implementation is on target for this weekend (08/11/09)
21/09/09 AK - Update rec'd from Lee Chambers. IP Iteration 1 Implementation date has been amended from 18/09/09 to 09/11/09.
16/07/09 AK - Email rec'd from Lee Chambers stating "IP Iteration 1 Implementation date is currently planned as the 18/9/09. A re-planning exercise may mean that this date moves slightly. The latest update is that the IP Kit has been installed into Kettering &amp; Peterborough Data Centres &amp; is currently going through Operational Acceptance Testing. TCS are currently developing the Iteration 1 Physical Data Model, BDMR’s &amp; Report Specifications. Source System Data Extracts have been implemented for Conquest, UK Link &amp; Unique Sites with Gemini due to be implemented by the end of July. NG &amp; TCS have completed all required testing activities on the JCAPs File Transfer solution &amp; this will be implemented on the 22/7/09. CSC has packaged all required BO Software components for developer use &amp; this has been rolled out in advance of the UAT phase. Work is in progress to plan all Integration Testing, Service Management Activities (eg Helpdesk Knowledge Tsf Scripts (KT), UAT, Training &amp; Implementation activities for all the future activities to successfully implement IP. Additionally work is in progress with NGT &amp; what they report on from the ODS, DN current reporting requirements &amp; what is required for ODS to be decommissioned. Work is in progress by the IPCC team to document the full requirements of Iteration 2 processes (Logical Data Model, BDMR’s &amp; Report Specifications that need to be provided to TCS for phase 2 of their development contract. It is important to note that once IP Iteration 1 is implemented on 18th September, there will be further implementations that will be required for Iteration 2 (Jan 2010) &amp; Iteration 3 (March 2010). Implementation date amended to 21/09/09 to drive the next progress update.
14/07/09 AK - Spoke to Lee Chambers who will supply update on Thursday, 16/07/09. Implementation date amended to 17/07/09.
23/06/09 AK - No update has been obtained for some time, therefore implementation date populated as 10/07/09 to ensure visibility is not lost.
09/03/09 KB - Update provided by Lee Chambers. "As we have now obtained financial sanction to proceed the status can change to Project Delivery.  A Board paper to proceed to build and implement an IP Capability was sanctioned by xoserve's Board on 06/03/09.  TCS will be the build partner responsible for the infrastructure and application build of the IP Solution"  Status moved to BE-SENT and then onto PD-PROD status date 06/03/09 (the date of approval by the xoserve Board).                                                                                                                                                                                02/02/09 AK - Update provided by Simon Langley. Owing to delays in completing the evaluation of workpack responses, the intention now is to submit an Investment Case to the XEC on 24/02/09 with a view to holding an interim Board Meeting week commencing 02/03/09. 
23/12/08 KB - Update received from Lee Chambers - Analysis &amp; Design Phase completed for IP by Capgemini.  Costs being sourced from 3rd party Providers to allow authorisation of the IP Solution Build via Board Paper on 22/01/09 to be sought.  Status change to BE-PNDG.                  25/04/08 AK - Discussed at Prioritisation Mtg on 23/04/08. Simon Langley advised that the Project Manager needs to change from Bob Marshall to Simon Langley &amp; the Analyst needs to change from Fatima Kala to Lee Truman &amp; Lee Chambers. Tracking sheet updated.
03/04/08 AK - Email rec'd from Simon Langley stating "COR0664 is currently referred to in the Tracking and FAF spreadsheets as the “ODS Project”. I think we should change this to “Information Provision Capability Project” as it is broader than just the ODS." Title amended &amp; note forwarded to anyone involved as detailed in Tracking Sheet.
02/01/08 AK - Verbal update rec'd from Simon Langley. The original scope of the ODS project has been completed however further work may or may not follow. Should further work be required, it is intended that this will be carried out under a new COR number. Status changed to PD-PROD.
05/11/07 AK - Email sent to Simon Langley stating "The above change is currently at CO-RCVD status as at 12/03/07. In March we received an update stating that this project will not follow normal project rules &amp; will have relatively little paperwork in support of it, therefore all "target" dates for release of paperwork should be marked "n/a". Please can you confirm that we are showing this at the correct status &amp; can you supply me with an update in order for the Tracking Sheet to be updated."                                                                                                  
28/03/07 AK - Simon Langley advised that the Business Analyst should be Fatima Kala.
26/03/07 AK - Simon Langley has advised that this project will not follow normal project rules &amp; will have relatively little paperwork in support of it, therefore all "target" dates for release of paperwork should be marked "n/a".
14/03/07 AK - Per Prioritisation Meeting on 14/03/07, Business Case &amp; Project Approval Form as submitted to the Investment Committee provided in order for a project to commence. To be logged as a Business Improvement &amp; not reportable to Networks.
13/03/07 AK - See email from Simon Langley dated 12/03/07 supplying Business Case as submitted to the Investment Committee &amp; Project Approval Form as for this piece of work.</v>
          </cell>
          <cell r="AH196" t="str">
            <v>IMPD</v>
          </cell>
          <cell r="AI196">
            <v>40893</v>
          </cell>
          <cell r="AO196">
            <v>40893</v>
          </cell>
          <cell r="AP196">
            <v>40923</v>
          </cell>
        </row>
        <row r="197">
          <cell r="A197">
            <v>3064</v>
          </cell>
          <cell r="B197" t="str">
            <v>COR3064</v>
          </cell>
          <cell r="C197" t="str">
            <v>MOD0430 – DCC Day 1 – GT Reporting for DCC Charging</v>
          </cell>
          <cell r="E197" t="str">
            <v>PD-CLSD</v>
          </cell>
          <cell r="F197">
            <v>42321</v>
          </cell>
          <cell r="G197">
            <v>0</v>
          </cell>
          <cell r="H197">
            <v>41409</v>
          </cell>
          <cell r="J197">
            <v>0</v>
          </cell>
          <cell r="K197" t="str">
            <v>ALL</v>
          </cell>
          <cell r="M197" t="str">
            <v>Joanna Ferguson</v>
          </cell>
          <cell r="N197" t="str">
            <v>Without going through a Workload meeting.  The CO was drafted by Lee Chambers and allocated upon formal submission by Network.</v>
          </cell>
          <cell r="P197" t="str">
            <v>CO</v>
          </cell>
          <cell r="Q197" t="str">
            <v>CLOSED</v>
          </cell>
          <cell r="R197">
            <v>1</v>
          </cell>
          <cell r="AE197">
            <v>0</v>
          </cell>
          <cell r="AF197">
            <v>42</v>
          </cell>
          <cell r="AG197" t="str">
            <v>13/11/15 CM: CCN Received from Jo Ferguson out of the CMSG meeting. Emailed to the project teams._x000D_
_x000D_
09/11/15 CM: Email received from Helen Pardoe explaining she is not the project manager and we have now taken her off the database and manager aglined report as a manager._x000D_
_x000D_
03/11/15 CM has sent an email chaser for the CCn due back by 4.11.15_x000D_
_x000D_
08/10/15: CM has chased Jo Ferguson for the CCN approval in CMSG meeting. No need to chase her for this for sometime._x000D_
_x000D_
06/10/15 DC CCN sent to JF today as per NP._x000D_
_x000D_
01/10/15: Nisha has drafted the CCn for MR and we will review it and send this onto the networks, once we are happy with it._x000D_
_x000D_
25/09/15: MR has confirmed that Portfolio office can draft the CCN for him for this COR. CM emailed Nisha if she is happy to complete this?_x000D_
_x000D_
19/08/15 CM Emailed Mark Roberts confirming 2831.1_x000D_
 is closed and we are now looking at COR3064. and the CCN will being completed for this change. As per Mark Roberts conversation._x000D_
_x000D_
18/08/15 DC Emailed Helen Pardoe asking for update?_x000D_
_x000D_
17/02/14 KB - Transferred from Lee Chambers to Helen Gohil._x000D_
_x000D_
10/02/14 KB - Note sent to Julie Smart requesting update &amp; implementation date._x000D_
_x000D_
Jan 2014 KB - Update from Lee advised that "this work has been completed (utilised an existing report) - awaiting confirmation that all processes have been updated.  (this update was provided as a hand written note on Manager Aligned report)._x000D_
_x000D_
29/05/2013 AT - Lee Chambers has put this On Hold for the foreseeable future please refer to e-mail (agreed by NOR)</v>
          </cell>
          <cell r="AH197" t="str">
            <v>CLSD</v>
          </cell>
          <cell r="AI197">
            <v>42321</v>
          </cell>
          <cell r="AO197">
            <v>41916</v>
          </cell>
        </row>
        <row r="198">
          <cell r="A198">
            <v>2632</v>
          </cell>
          <cell r="B198" t="str">
            <v>COR2632</v>
          </cell>
          <cell r="C198" t="str">
            <v>New Connections – Interruptible Loads - MOD420</v>
          </cell>
          <cell r="D198">
            <v>41376</v>
          </cell>
          <cell r="E198" t="str">
            <v>PD-CLSD</v>
          </cell>
          <cell r="F198">
            <v>41590</v>
          </cell>
          <cell r="G198">
            <v>0</v>
          </cell>
          <cell r="H198">
            <v>41333</v>
          </cell>
          <cell r="I198">
            <v>41347</v>
          </cell>
          <cell r="J198">
            <v>0</v>
          </cell>
          <cell r="K198" t="str">
            <v>ADN</v>
          </cell>
          <cell r="M198" t="str">
            <v>Joel Martin</v>
          </cell>
          <cell r="N198" t="str">
            <v>Workload Meeting 06/03/13</v>
          </cell>
          <cell r="O198" t="str">
            <v>Lorraine Cave</v>
          </cell>
          <cell r="P198" t="str">
            <v>CO</v>
          </cell>
          <cell r="Q198" t="str">
            <v>COMPLETE</v>
          </cell>
          <cell r="R198">
            <v>0</v>
          </cell>
          <cell r="S198">
            <v>41590</v>
          </cell>
          <cell r="U198">
            <v>41372</v>
          </cell>
          <cell r="V198">
            <v>41368</v>
          </cell>
          <cell r="W198">
            <v>41368</v>
          </cell>
          <cell r="X198">
            <v>41368</v>
          </cell>
          <cell r="Y198" t="str">
            <v>Post Pre-Sanc Email Approval 28/03/2013</v>
          </cell>
          <cell r="AC198" t="str">
            <v>PROD</v>
          </cell>
          <cell r="AD198">
            <v>41376</v>
          </cell>
          <cell r="AE198">
            <v>0</v>
          </cell>
          <cell r="AG198" t="str">
            <v>22/07/13 KB - Update provided by Sue Turnbull - , the template for new connections is now in the Networks folder on the Xoserve extranet site.  _x000D_
I have spoken to Joel to let him know that this process is now live and agrees that this change can be held in abeyance pending a new connection being requested and therefore, the ability to test the process from end to end, using the LWI that Sue Pritchard is creating.  Until this happens, the change cannot be signed off by the Networks, Operations or indeed the project team._x000D_
Should this all happen in  my absence, then please do not hesitate to close this change order down in the usual way._x000D_
04/02/13 DP - Project closure authorisation received from Tony Long. Project Closed on tracking sheet.
23/01/13 KB - Update provided by Tony Long - PIA presented to 14/1 XEC with no challenges.  ECF issued and project can be closed (closure notice approved by Andy Watson on 10/12/12).  Copy of closure authorisation requested.  
09/01/13 KB - Update provided by Tony Long - Pre/Post upgrade performance report received and figures embedded in the PIA that will be presented to the XEC on 14/1/13.  NOTE – can the red BEIR &amp; BER dates be shown as complete / removed. Moved to PD-PROD
14/11/12 KB - Update provided by Tony Long - All implementations complete in October - PIA going to XEC in January 2013.                                                                                     26/04/12 AK - Following the update rec'd on 25/04/12 I have removed the EQR due date of 25/04/12 &amp; moved the status to BE stage as this is an internal project &amp; therefore no EQR equivilent has been produced. The first document to be formally approved will be the Business Case, which is due to be presented to XEC on 08/05/12. I confirmed this action with Tony Long who stated that it is very unlikely that the Business Case will be ready in time to be presented to XEC on 08/05/12. He will confirm new dates but for now, BE IR date has been populated as 08/05/12, awaiting conformation from Tony.
25/04/12 KB - Update received from Tony Long outside of Workload meeting - Following clarifications to legal questions raise, the work pack (WPX0370) for UKLink Tape Drive upgrade was submitted earlier today (25/4) via S&amp;C to TCS.  Whilst we await the response from TCS we will progress the project governance and have started to prepare the draft Business Case with the view to submit this at the May 8th XEC.</v>
          </cell>
          <cell r="AH198" t="str">
            <v>CLSD</v>
          </cell>
          <cell r="AI198">
            <v>41590</v>
          </cell>
          <cell r="AJ198">
            <v>41361</v>
          </cell>
          <cell r="AP198">
            <v>41382</v>
          </cell>
        </row>
        <row r="199">
          <cell r="A199">
            <v>1760</v>
          </cell>
          <cell r="B199" t="str">
            <v>COR1760</v>
          </cell>
          <cell r="C199" t="str">
            <v>Enabling the Assignment of a Partial Quantity of Registered NTS Exit (Flat) Capacity</v>
          </cell>
          <cell r="E199" t="str">
            <v>BE-CLSD</v>
          </cell>
          <cell r="F199">
            <v>41544</v>
          </cell>
          <cell r="G199">
            <v>0</v>
          </cell>
          <cell r="H199">
            <v>40291</v>
          </cell>
          <cell r="I199">
            <v>40308</v>
          </cell>
          <cell r="J199">
            <v>0</v>
          </cell>
          <cell r="K199" t="str">
            <v>TNO</v>
          </cell>
          <cell r="M199" t="str">
            <v>Sean McGoldrick</v>
          </cell>
          <cell r="N199" t="str">
            <v>Workload Meeting 28/04/10</v>
          </cell>
          <cell r="O199" t="str">
            <v>Andy Simpson</v>
          </cell>
          <cell r="P199" t="str">
            <v>CO</v>
          </cell>
          <cell r="Q199" t="str">
            <v>CLOSED</v>
          </cell>
          <cell r="R199">
            <v>1</v>
          </cell>
          <cell r="T199">
            <v>84922</v>
          </cell>
          <cell r="U199">
            <v>40354</v>
          </cell>
          <cell r="V199">
            <v>40368</v>
          </cell>
          <cell r="W199">
            <v>40508</v>
          </cell>
          <cell r="X199">
            <v>40508</v>
          </cell>
          <cell r="Y199" t="str">
            <v>Extraordinary XM2 Review Meeting &amp; Extraordinary XEC Meeting, both on 26/11/10</v>
          </cell>
          <cell r="Z199">
            <v>420608</v>
          </cell>
          <cell r="AE199">
            <v>0</v>
          </cell>
          <cell r="AF199">
            <v>5</v>
          </cell>
          <cell r="AG199" t="str">
            <v>27/09/13 KB - Note received from Sean authorising closure of COR1760, but requesting an update on spend. Referred to project team. _x000D_
25/09/13 KB - Update requested from UKT. _x000D_
16/07/13 KB -Refer to update from Hannah Reddy.  _x000D_
07/03/13 KB - Update requested from Sean McGoldrick.  _x000D_
19/11/12 KB - Update from Sean - Change is highly unlikely to progress; UKT have a meeting with Ofgem in the next month and will confirm status after this meeting.                                                                        19/11/12  KB - E mail sent to Sean asking whether this change order can be closed.                                                                                                         09/03/12 AK - At the Workload Meeting on 07/03/12, Matt Rider advised that the Project Manager should be amended from Lee Foster to Andy Simpson. 
12/01/12 AK - Spoke to Hannah Reddy as part of chasing up old changes (BER sent 26/11/10). UKT spoke to Ofgem stating that they intended to raise a counter-Mod to enable this change to be closed down. Ofgem declined this, stating that the Shipping community may want this work to be carried out in the future. It is envisaged that this will remain inactive until the delivery of Exit Reform (late 2012 / early 2013). In the meantime the Project Team need to speak to Finance for advice on how the costs incurred will be recovered.  
09/06/11 AK - Spoke to Hannah Reddy as part of chasing up old changes (BER sent 26/11/10). Hannah stated that this change was for analysis only, resulting in the Detailed Cost Analysis (DCA) being released. The development was planned to be included within Exit Phase 3 but Sean McGoldrick said it should be de-scoped. Sean is going to contact Ofgem regarding the MOD that this change relates to with a view to confirming that it will be backed out. Once confirmation has been received from Sean relating to both the Mod &amp; how funding is to be covered, a CCN will be produced to close this change down. 
09/03/11 AK - Email sent to Sean McGoldrick from Andy Miller stating "DCA value to be invoiced for 276 is £67,388.00 excluding VAT".
09/03/11 AK - Email sent to Lee Foster by Sean McGoldrick stating "I can't seem to find the DCA costs anywhere in my inbox. Can you please send through again?" Andy Miller responded stating "I’ll get these to you shortly." 
25/11/10 AK - Email sent to XM2 Review Distribution List requesting review of DCA by 10am on Friday, 26/11/10 in order for document to be released by the target date.
24/11/10 AK - Discussed at Workload Meeting today. BER document may be delayed.
18/11/10 AK - Discussed at Workload Meeting on 17/11/10. BER is delayed by failure to agree a User Pays Process. A DCA (Shipper version of the BER) is required from Andy Miller. Agreement is to be sought from Network to move date back.
01/07/10 AK - Discussed at Workload Meeting on 30/06/10. Initial Response on target. BER due date will be 26/11/10.
17/06/10 AK - Discussed at Workload Meeting on 16/06/10. Business Case is due to be presented at XEC on 22/06/10. On target, pending approval.
03/06/10 AK - Process Owner populated as Chris Gumbley (NGT) following update from Lee Foster.
25/05/10 AK - Discussed at CMSG on 11/05/10. External Spend Category changed from Pot 1 to Pot 5.
05/05/10 AK - Discussed at Workload Meeting today &amp; assigned to Lee Foster.
29/04/10 AK - This change was discussed &amp; approved at Workload Meeting on 28/04/10 but no Manager has been assigned. Due to the nature of this change, Matt Rider took an action to speak to Lee Foster to confirm whether this work should be assigned to his team. It was originally raised as a ROM Request under EVS1760 &amp; the ROM Report was delivered on 21/12/10.</v>
          </cell>
          <cell r="AJ199">
            <v>40352</v>
          </cell>
          <cell r="AK199">
            <v>40352</v>
          </cell>
        </row>
        <row r="200">
          <cell r="A200">
            <v>1806</v>
          </cell>
          <cell r="B200" t="str">
            <v>COR1806</v>
          </cell>
          <cell r="C200" t="str">
            <v>Internet Access to Data – Replacement Project</v>
          </cell>
          <cell r="D200">
            <v>40645</v>
          </cell>
          <cell r="E200" t="str">
            <v>PD-CLSD</v>
          </cell>
          <cell r="F200">
            <v>41338</v>
          </cell>
          <cell r="G200">
            <v>0</v>
          </cell>
          <cell r="H200">
            <v>40150</v>
          </cell>
          <cell r="I200">
            <v>40165</v>
          </cell>
          <cell r="J200">
            <v>0</v>
          </cell>
          <cell r="N200" t="str">
            <v>Workload Meeting 09/12/09</v>
          </cell>
          <cell r="O200" t="str">
            <v>Sat Kalsi</v>
          </cell>
          <cell r="P200" t="str">
            <v>BI</v>
          </cell>
          <cell r="Q200" t="str">
            <v>COMPLETE</v>
          </cell>
          <cell r="R200">
            <v>0</v>
          </cell>
          <cell r="U200">
            <v>40165</v>
          </cell>
          <cell r="V200">
            <v>40170</v>
          </cell>
          <cell r="W200">
            <v>40648</v>
          </cell>
          <cell r="X200">
            <v>40648</v>
          </cell>
          <cell r="AC200" t="str">
            <v>RCVD</v>
          </cell>
          <cell r="AD200">
            <v>40645</v>
          </cell>
          <cell r="AE200">
            <v>0</v>
          </cell>
          <cell r="AF200">
            <v>8</v>
          </cell>
          <cell r="AG200" t="str">
            <v>05/03/13 KB - Approval to close project received from Linda Whitcroft.  Set to PD-CLSD.  _x000D_
04/03/13 KB - Approval to close this received from Sat Kalsi.  Note sent to Linda Whitcroft and Vicky Palmer seeking their approval to close on behalf of Peter Bingham (Process Owner) who no longer works for Xoserve.  Will move to PD-CLSD once this approval is received.  _x000D_
08/08/12 - ECF comp 07/08/2012
20/04/12 AK - Update rec'd from Tony Long. Project is currently awaiting completion of PIA, therefore planned completion is now 29/06/12. 
06/01/12 AK - Discussed at Worklod Meeting on 04/01/12. Implementation date amended from 14/01/12 to 21/01/12.
05/12/11 KB - Update received from Tony Long "currently completing the testing phase with implementation on-track for 21/1/2012"                                                                                                               04/05/11 AK - Email update rec'd from Tony Long stating "contract / legal discussions are underway along with detailed planning working with TCS.  The target go-live date remains as 14/1/2012 but the feasibility of an October / November 2011 delivery is being explored."
20/04/11 AK - Update rec'd from Tony Long. Business Case was approved on 12/04/11. Contract negotiation is now underway &amp; planned for 6 weeks. Development is due to start on 09/08/11. Implementation is due 14/01/12. 
28/03/11 AK - Email update rec'd from Tony Long. Project Board supported the TCS Proactive proposal based on which contractual &amp; commercial discussions are ongoing along with preparation of the paper for the April Board meeting. Board Meeting is planned for 12/04/11, therefore BER due date amended from 29/03/11 to 15/04/11.
14/03/11 AK - Email rec'd from Tony Long stating "We are looking to submit a paper (presentation or update) to the 22nd March XEC &amp; 12th April Board. The latest target date we have for the Business Case is 29th March 2011". BER due date amended from 04/03/11 to 29/03/11.
20/01/11 AK - Discussed at Workload Meeting on 19/01/11. BER due date amended from 26/01/11 to 04/03/11.
05/01/11 KB - Following release of the Workload meeting minutes, e-mail received from Tony Long stating "Re the likely financial approval date for COR1806 (IAD), can you please update your records to reflect that we’re now aiming for 26/1/2011 as a tentative date".  BER due date amended to 26/01/11.                                                                                               
05/01/11 KB - BER due date moved from 10/01/11 to 28/02/11 per Workload meeting minutes.                                                                                                                                                                                                                            22/12/10 AK - Discussed at Workload Meeting today. BER due date amended from 23/12/10 to 10/01/11.
02/12/10 AK - Update rec'd from Tony Long. The A&amp;D phase was completed in October. Business Case is being prepared but will be determined by the current business decisions on the SIP Strategy. BER due date amended from 26/11/10 to 23/12/10.
11/11/10 AK - BER was due on 22/10/10. This is an internal change which requires an update rather than a document release. Tony Long normally supplies updates but he is out of office until 22/11/10, therefore BER due date amended from 22/10/10 to 26/11/10 to allow Programme Office to calculate month-turn stats. 
16/09/10 AK - Discussed at Workload Meeting on 15/09/10. Wipro have finished analysis &amp; design. TCS estimate completion early October. Once analysis &amp; design has been completed, the results will be consolidated &amp; new plans produced. Agreement is being sought to increase costs to the P80 value. BER due date moved back to 22/10/10.                         
27/08/10 AK - Update rec'd from Tony Long. Wipro have now submitted all of their documents that have been approved. TCS progressing their documents with a view to have completed early September. BER due date amended to 17/09/10. 
09/08/10 AK - Update rec'd from Tony Long. Wipro have completed the majority of their documents &amp; now only one person remains onshore until Friday, 13th August. TCS are progressing &amp; state they will still meet delivery for 27/08/10. The final approval date holds as 3rd September. BER due date amended to 03/09/10. 
12/07/10 AK - Update rec'd from Tony Long. Project Manager from Wipro assigned. Full TCS team now onshore. Wipro documents 50% approved. TCS workshops are ongoing. BER due date amended to 06/08/10.
28/06/10 AK - Update rec'd from Tony Long. No further update. Initial four documents prepared by Wipro are in review / approval. Due to be signed off this week. Awaiting replacement Project Manager from Wipro. Work being covered temporaily. TCS due to start 05/07/10. BER due date amended from 25/06/10 to 09/07/10.
25/05/10 AK - Update rec'd from Tony Long. BER due date amended from 21/05/10 to 25/06/10.
27/04/10 AK - Update rec'd from Tony Long. XEC approval has been given for DNA phase. Wipro &amp; TCS have given proposed dates for bringing resource on shore during May &amp; June to complete the work, estimated 12 weeks total. Project Governance &amp; logistics is being ramped up with support from a new Project Analyst. BER due date amended to 21/05/10.  
12/04/10 AK - Update rec'd from Tony Long. Requirements Capture completed. XEC approval for design &amp; analysis being sought 13/04/10. A Project Administrator has been identified &amp; will be appointed subject to aforementioned approval. Planning Workshop scheduled for 14/04/10. BER due date amended to 16/04/10.
25/03/10 AK - Discussed at Workload Meeting on 24/03/10. Meeting invitation sent to Tony Long for an update / review of Sat's outstanding changes on 12/04/10.
11/03/10 AK - Update rec'd from Tony Long. Next update due 02/04/10.
26/02/10 AK - Update rec'd from Tony Long. Costs are being challenged with the view to present an acceptable business case. Business Case due for submission on 02/03/10. WP &amp; SR signed off in principle against the conceptual design. We have environmental issues yet to be resolved. BER due date amended from 26/02/10 to 12/03/10. 
16/02/10 AK - Update rec'd from Tony Long. ODC's to present on 18/02/10 with the aim to submit to XEC in March. BER due date to remain 26/02/10.
26/01/10 AK - Update rec'd from Tony Long. ODC is progressing Workpack &amp; Service Request responses &amp; will give an interim presentation 27/01/10. 
23/12/09 AK - Update rec'd from Tony Long. Completed Project Mandate, Project Brief &amp; Vision Statement around 18/12/09. Draft Project Plan agreed prioritised functional &amp; non-functional requirements that are included in the Workpack &amp; Service Request as approved today. Target expected ODC response is 15/01/10. Target is for agreeing the firm costs in the response by 05/02/10. Aiming to deliver Business Case to the XEC on 23/02/10. Target for Project start is 25/02/09.  BER due date is 26/02/10.</v>
          </cell>
          <cell r="AH200" t="str">
            <v>CLSD</v>
          </cell>
          <cell r="AI200">
            <v>41338</v>
          </cell>
          <cell r="AJ200">
            <v>40165</v>
          </cell>
          <cell r="AK200">
            <v>40165</v>
          </cell>
          <cell r="AO200">
            <v>40929</v>
          </cell>
        </row>
        <row r="201">
          <cell r="A201">
            <v>1154.08</v>
          </cell>
          <cell r="B201" t="str">
            <v>COR1154.08</v>
          </cell>
          <cell r="C201" t="str">
            <v>Sourcing</v>
          </cell>
          <cell r="E201" t="str">
            <v>PD-CLSD</v>
          </cell>
          <cell r="F201">
            <v>41373</v>
          </cell>
          <cell r="G201">
            <v>0</v>
          </cell>
          <cell r="H201">
            <v>41178</v>
          </cell>
          <cell r="I201">
            <v>41192</v>
          </cell>
          <cell r="J201">
            <v>0</v>
          </cell>
          <cell r="N201" t="str">
            <v>Workload Meeting 26/09/12</v>
          </cell>
          <cell r="O201" t="str">
            <v>Andy Watson</v>
          </cell>
          <cell r="P201" t="str">
            <v>BI</v>
          </cell>
          <cell r="Q201" t="str">
            <v>COMPLETE</v>
          </cell>
          <cell r="R201">
            <v>0</v>
          </cell>
          <cell r="AE201">
            <v>0</v>
          </cell>
          <cell r="AF201">
            <v>7</v>
          </cell>
          <cell r="AG201"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201" t="str">
            <v>CLSD</v>
          </cell>
          <cell r="AI201">
            <v>41373</v>
          </cell>
        </row>
        <row r="202">
          <cell r="A202">
            <v>1154.0899999999999</v>
          </cell>
          <cell r="B202" t="str">
            <v>COR1154.09</v>
          </cell>
          <cell r="C202" t="str">
            <v>Resources</v>
          </cell>
          <cell r="E202" t="str">
            <v>PD-CLSD</v>
          </cell>
          <cell r="F202">
            <v>41373</v>
          </cell>
          <cell r="G202">
            <v>0</v>
          </cell>
          <cell r="H202">
            <v>41178</v>
          </cell>
          <cell r="I202">
            <v>41192</v>
          </cell>
          <cell r="J202">
            <v>0</v>
          </cell>
          <cell r="N202" t="str">
            <v>Workload Meeting 26/09/12</v>
          </cell>
          <cell r="O202" t="str">
            <v>Andy Watson</v>
          </cell>
          <cell r="P202" t="str">
            <v>BI</v>
          </cell>
          <cell r="Q202" t="str">
            <v>COMPLETE</v>
          </cell>
          <cell r="R202">
            <v>0</v>
          </cell>
          <cell r="AE202">
            <v>0</v>
          </cell>
          <cell r="AF202">
            <v>7</v>
          </cell>
          <cell r="AG202"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202" t="str">
            <v>CLSD</v>
          </cell>
          <cell r="AI202">
            <v>41373</v>
          </cell>
        </row>
        <row r="203">
          <cell r="A203">
            <v>1154.0999999999999</v>
          </cell>
          <cell r="B203" t="str">
            <v>COR1154.10</v>
          </cell>
          <cell r="C203" t="str">
            <v>Accommodation</v>
          </cell>
          <cell r="E203" t="str">
            <v>PD-CLSD</v>
          </cell>
          <cell r="F203">
            <v>41373</v>
          </cell>
          <cell r="G203">
            <v>0</v>
          </cell>
          <cell r="H203">
            <v>41178</v>
          </cell>
          <cell r="I203">
            <v>41192</v>
          </cell>
          <cell r="J203">
            <v>0</v>
          </cell>
          <cell r="N203" t="str">
            <v>Workload Meeting 26/09/12</v>
          </cell>
          <cell r="O203" t="str">
            <v>Andy Watson</v>
          </cell>
          <cell r="P203" t="str">
            <v>BI</v>
          </cell>
          <cell r="Q203" t="str">
            <v>COMPLETE</v>
          </cell>
          <cell r="R203">
            <v>0</v>
          </cell>
          <cell r="AE203">
            <v>0</v>
          </cell>
          <cell r="AF203">
            <v>7</v>
          </cell>
          <cell r="AG203"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203" t="str">
            <v>CLSD</v>
          </cell>
          <cell r="AI203">
            <v>41373</v>
          </cell>
        </row>
        <row r="204">
          <cell r="A204">
            <v>1154.1099999999999</v>
          </cell>
          <cell r="B204" t="str">
            <v>COR1154.11</v>
          </cell>
          <cell r="C204" t="str">
            <v>Implementation Sequencing</v>
          </cell>
          <cell r="E204" t="str">
            <v>PD-CLSD</v>
          </cell>
          <cell r="F204">
            <v>41373</v>
          </cell>
          <cell r="G204">
            <v>0</v>
          </cell>
          <cell r="H204">
            <v>41178</v>
          </cell>
          <cell r="I204">
            <v>41192</v>
          </cell>
          <cell r="J204">
            <v>0</v>
          </cell>
          <cell r="N204" t="str">
            <v>Workload Meeting 26/09/12</v>
          </cell>
          <cell r="O204" t="str">
            <v>Andy Watson</v>
          </cell>
          <cell r="P204" t="str">
            <v>BI</v>
          </cell>
          <cell r="Q204" t="str">
            <v>COMPLETE</v>
          </cell>
          <cell r="R204">
            <v>0</v>
          </cell>
          <cell r="U204">
            <v>41200</v>
          </cell>
          <cell r="W204">
            <v>41298</v>
          </cell>
          <cell r="AE204">
            <v>0</v>
          </cell>
          <cell r="AF204">
            <v>7</v>
          </cell>
          <cell r="AG204" t="str">
            <v>09/04/13 KB - Stream closed as per e-mail from Andy Watson. _x000D_
19/02/2013 AT - WBS Code is now closed, work stream completed / closed.
09/01/13 KB - Update provided by Tony Long - all work is complete with expectation this will be presented to the UKL programme board on 24/1/13. Moved to PD-PROD 
18/12/12 KB - Update provided by Christina - "The BER date October 2012 was met.  This is part of the UK Link Programme of work and on 24th January 2013 a board paper will be discussed at the Xoserve Board for the next stage of the programme"  Status changed to BE-PROD (The EQR was due in October)   
10/10/12 KB - Update provided at the Workload meeting - Business Case will go to the Project Board on 18/10/12.</v>
          </cell>
          <cell r="AH204" t="str">
            <v>CLSD</v>
          </cell>
          <cell r="AI204">
            <v>41373</v>
          </cell>
          <cell r="AJ204">
            <v>41200</v>
          </cell>
        </row>
        <row r="205">
          <cell r="A205">
            <v>2420</v>
          </cell>
          <cell r="B205" t="str">
            <v>COR2420</v>
          </cell>
          <cell r="C205" t="str">
            <v>Quantity Holder - 'Rollover' Amendment</v>
          </cell>
          <cell r="D205">
            <v>41001</v>
          </cell>
          <cell r="E205" t="str">
            <v>PD-CLSD</v>
          </cell>
          <cell r="F205">
            <v>41102</v>
          </cell>
          <cell r="G205">
            <v>1</v>
          </cell>
          <cell r="H205">
            <v>40932</v>
          </cell>
          <cell r="I205">
            <v>40946</v>
          </cell>
          <cell r="J205">
            <v>0</v>
          </cell>
          <cell r="K205" t="str">
            <v>TNO</v>
          </cell>
          <cell r="M205" t="str">
            <v>Sean McGoldrick</v>
          </cell>
          <cell r="N205" t="str">
            <v>Workload Meeting 25/01/12</v>
          </cell>
          <cell r="O205" t="str">
            <v>Andy Simpson</v>
          </cell>
          <cell r="P205" t="str">
            <v>CO</v>
          </cell>
          <cell r="Q205" t="str">
            <v>COMPLETE</v>
          </cell>
          <cell r="R205">
            <v>1</v>
          </cell>
          <cell r="U205">
            <v>40961</v>
          </cell>
          <cell r="V205">
            <v>40975</v>
          </cell>
          <cell r="W205">
            <v>40995</v>
          </cell>
          <cell r="X205">
            <v>40995</v>
          </cell>
          <cell r="Y205" t="str">
            <v>Pre Sanction Review Meeting 20/03/12</v>
          </cell>
          <cell r="AC205" t="str">
            <v>SENT</v>
          </cell>
          <cell r="AD205">
            <v>41010</v>
          </cell>
          <cell r="AE205">
            <v>0</v>
          </cell>
          <cell r="AF205">
            <v>5</v>
          </cell>
          <cell r="AG205" t="str">
            <v>28/06/12 KB - Note from Jessica confirming CCN due date of 27/07/12.                                                                                                   15/06/12 KB - Note from Jessica confirming imp went ahead on 14/06.  CCN will be completed once final costs are known, these are expected by 29/06.                                                04/05/12 AK - Email rec'd from Jessica Harris on 01/05/12 following the release of the Manager Aligned Report stating "Project start date for COR2420 is 2/2/12. Still on track for 14/6." No update required.
26/03/12 AK - Following discussion at the Pre Sanction Review Meeting on 20/03/12, this change was originally raised as an Evaluation Request for which a ROM Report was sent out at the end of 2011.
21/03/12 AK - Email rec'd from Andy Simpson confirming that BER is on schedule to be issued by 27/03/12. It has been approved at the Pre Sanction meeting and EAF signatures are being obtained.
07/02/12 AK - Email rec'd from Andy Simpson following the release of the Manager Aligned Report stating that Jessica Harris is the Project Analyst for this change.</v>
          </cell>
          <cell r="AH205" t="str">
            <v>CLSD</v>
          </cell>
          <cell r="AI205">
            <v>41102</v>
          </cell>
          <cell r="AJ205">
            <v>40960</v>
          </cell>
          <cell r="AK205">
            <v>40960</v>
          </cell>
          <cell r="AL205">
            <v>41017</v>
          </cell>
          <cell r="AM205">
            <v>41010</v>
          </cell>
          <cell r="AN205">
            <v>41010</v>
          </cell>
          <cell r="AO205">
            <v>41074</v>
          </cell>
          <cell r="AP205">
            <v>41117</v>
          </cell>
        </row>
        <row r="206">
          <cell r="A206">
            <v>2557</v>
          </cell>
          <cell r="B206" t="str">
            <v>COR2557</v>
          </cell>
          <cell r="C206" t="str">
            <v>Revisions to the Metering Charges Pricing Module on Unique Sites</v>
          </cell>
          <cell r="D206">
            <v>41159</v>
          </cell>
          <cell r="E206" t="str">
            <v>PD-CLSD</v>
          </cell>
          <cell r="F206">
            <v>41912</v>
          </cell>
          <cell r="G206">
            <v>0</v>
          </cell>
          <cell r="H206">
            <v>40959</v>
          </cell>
          <cell r="I206">
            <v>40973</v>
          </cell>
          <cell r="J206">
            <v>0</v>
          </cell>
          <cell r="K206" t="str">
            <v>NNW</v>
          </cell>
          <cell r="L206" t="str">
            <v>NGD</v>
          </cell>
          <cell r="M206" t="str">
            <v>Ruth Thomas</v>
          </cell>
          <cell r="N206" t="str">
            <v>Workload Meeting 22/02/12</v>
          </cell>
          <cell r="O206" t="str">
            <v>Lorraine Cave</v>
          </cell>
          <cell r="P206" t="str">
            <v>CO</v>
          </cell>
          <cell r="Q206" t="str">
            <v>COMPLETE</v>
          </cell>
          <cell r="R206">
            <v>1</v>
          </cell>
          <cell r="S206">
            <v>41912</v>
          </cell>
          <cell r="U206">
            <v>41011</v>
          </cell>
          <cell r="V206">
            <v>41025</v>
          </cell>
          <cell r="W206">
            <v>41163</v>
          </cell>
          <cell r="X206">
            <v>41163</v>
          </cell>
          <cell r="Y206" t="str">
            <v>Pre Sanction meeting 04/09/12</v>
          </cell>
          <cell r="Z206">
            <v>24425</v>
          </cell>
          <cell r="AC206" t="str">
            <v>SENT</v>
          </cell>
          <cell r="AD206">
            <v>41165</v>
          </cell>
          <cell r="AE206">
            <v>0</v>
          </cell>
          <cell r="AF206">
            <v>5</v>
          </cell>
          <cell r="AG206" t="str">
            <v>30/09/14 KB - Email approval for closure received from Ruth Thomas. _x000D_
_x000D_
09/01/2014 - AT- SN sent _x000D_
_x000D_
30/12/2013 - AT New CA Received and forwarded._x000D_
_x000D_
23/12/13- Revised BER issued after further Pre Sanction approval at meeting on 17/12/13. _x000D_
03/12/13 KB - Note received from Alan Raper confirming that NGM now iwsh to proceed with this CO, with implementation on April 2014. _x000D_
Another BER for approval to cover the additional Minor Enhancement team effort and Project /Operation resource costs (as this is a pot 5 individual network change) will be required.  The additional ME Team effort and business resource costs will push us over the original sanctioned amount so re approval is required.  _x000D_
24/01/2013 AT - Revised SN distributed.
10/01/13 DP - CA from Alan Raper received for Revised BER. SNIR is now due on 24/01/2013. Unable to change status on CP Tracking sheet as this is a CA from a revised BER and the tracker only includes the original dates.
20/12/12 KB - Revised BER sent.   
13/09/12 KB - E mail received from Sean stating that UKT should be removed from the distribution list for this change order.  Tracking sheet updated to show as a single named network NGD.                                                                                                                               11/07/12 KB - Refer to note sent from Becky Perkins to Alan Raper advising that BER will not be delivered until 11/09/12.                                                                                                                                            10/05/12 AK - Sue Turnbull advised that this change should now be allocated to Lorraine Cave with Rebecca Perkins as the analyst.
29/03/12 AK - Discussed at Workload Meeting on 28/03/12. EQR due 05/04/12. The BAT Team are currently carrying out high level analysis on this change. Programme Office to ascertain what information is available to satisfy EQR.
19/03/12 AK - Email rec'd from Steve Ganney stating "Happy for BA team to provide some initial analysis but EQR should come from the project team (if and when the project is allocated) because… EQR defines when a BER will be delivered and so should be defined and produced by the team delivering the BER. If this is single network change the BER could be chargeable and approved costs may need to specified in the EQR.  Specification of and obtaining approval of expenditure should preferably be done by the project team. Therefore someone needs to get agreement from Alan to suspend delivery of the EQR.  Let me know if that should be me. In the mean-time Sue is progressing the initial analysis but not producing an EQR."
27/02/12 AK - CO approved at Workload Meeting on 22/02/12 but no manager assigned. Within the CO form submitted, Alan has indicated that communication for this change should go to "All Networks", however in his email he is requesting that communication is limited to NGD &amp; NGT only. Also, he has not indicated an External Spend Category. Included in the acknowledgement for this change, we have suggested that we allocate this to External Spend Category 5 &amp; limit communications to NGD / NGT (i.e. Named Network as indicated by Pot 5). Although we are awaiting his agreement, we will continue as we have suggested.</v>
          </cell>
          <cell r="AH206" t="str">
            <v>CLSD</v>
          </cell>
          <cell r="AI206">
            <v>41912</v>
          </cell>
          <cell r="AJ206">
            <v>41004</v>
          </cell>
          <cell r="AK206">
            <v>41004</v>
          </cell>
          <cell r="AL206">
            <v>41173</v>
          </cell>
          <cell r="AM206">
            <v>41165</v>
          </cell>
          <cell r="AO206">
            <v>41758</v>
          </cell>
        </row>
        <row r="207">
          <cell r="A207">
            <v>2563</v>
          </cell>
          <cell r="B207" t="str">
            <v>COR2563</v>
          </cell>
          <cell r="C207" t="str">
            <v>Implementation of LDZ System Entry Commodity Charge (UNC Mod 0391)</v>
          </cell>
          <cell r="D207">
            <v>41396</v>
          </cell>
          <cell r="E207" t="str">
            <v>PD-CLSD</v>
          </cell>
          <cell r="F207">
            <v>42026</v>
          </cell>
          <cell r="G207">
            <v>0</v>
          </cell>
          <cell r="H207">
            <v>40968</v>
          </cell>
          <cell r="I207">
            <v>40982</v>
          </cell>
          <cell r="J207">
            <v>0</v>
          </cell>
          <cell r="K207" t="str">
            <v>ADN</v>
          </cell>
          <cell r="M207" t="str">
            <v>Ruth Thomas</v>
          </cell>
          <cell r="N207" t="str">
            <v>Workload Meeting 07/03/12</v>
          </cell>
          <cell r="O207" t="str">
            <v>Lorraine Cave</v>
          </cell>
          <cell r="P207" t="str">
            <v>CO</v>
          </cell>
          <cell r="Q207" t="str">
            <v>COMPLETE</v>
          </cell>
          <cell r="R207">
            <v>1</v>
          </cell>
          <cell r="S207">
            <v>42026</v>
          </cell>
          <cell r="U207">
            <v>41071</v>
          </cell>
          <cell r="V207">
            <v>41085</v>
          </cell>
          <cell r="W207">
            <v>41395</v>
          </cell>
          <cell r="Y207" t="str">
            <v>Pre Sanction Review Meeting 23/04/13</v>
          </cell>
          <cell r="Z207">
            <v>46650</v>
          </cell>
          <cell r="AC207" t="str">
            <v>SENT</v>
          </cell>
          <cell r="AD207">
            <v>41397</v>
          </cell>
          <cell r="AE207">
            <v>0</v>
          </cell>
          <cell r="AF207">
            <v>3</v>
          </cell>
          <cell r="AG207" t="str">
            <v>20/07/15 CM Update from LC and MF confirmation of closure._x000D_
19/03/14 KB - Imp date of 03/08/13 verbally confirmed by project team.  Awaiting final invoice before CCN can be issued.  _x000D_
14/01/13 KB - BR due date will be advised once requirements are finalised with NOR. 
29/11/12 KB - BER due date of 30/11/12 removed as per e-mail from Lorraine Cave.  A revised BER due date will be agreed with Alan Raper following a Workshop on 29/11/12.                                                                                               19/09/12 KB - E mail received from Alan confirming BER date change.                                                                                                       18/09/12 KB - BER date of 17/09/12 was moved back with the agreement of Alan Raper during a t-con on 14/09/12.  A workshop is due to take place with the Pricing Managers following which costs can be obtained and a revised BER delivery date provided.  In the interim, a BER due date of 30/11/12 should be populated.                                                                                                         13/06/12 KB - Discussed at Workload meeting - LC confirmed she will take ownership (it was previously assigned to LC on an interim basis)                                                09/03/12 AK - CO approved at Workload Meeting on 07/03/12 but no manager assigned. Once a manager has been assigned, this change will need to go to the following Pre Sanction Review Meeting for review of the proposed technical solution.</v>
          </cell>
          <cell r="AH207" t="str">
            <v>CLSD</v>
          </cell>
          <cell r="AI207">
            <v>42026</v>
          </cell>
          <cell r="AJ207">
            <v>41061</v>
          </cell>
          <cell r="AK207">
            <v>41061</v>
          </cell>
          <cell r="AL207">
            <v>41411</v>
          </cell>
        </row>
        <row r="208">
          <cell r="A208">
            <v>2564</v>
          </cell>
          <cell r="B208" t="str">
            <v>COR2564</v>
          </cell>
          <cell r="C208" t="str">
            <v>Additional Storage Arrays for Xoserve</v>
          </cell>
          <cell r="D208">
            <v>40981</v>
          </cell>
          <cell r="E208" t="str">
            <v>PA-CLSD</v>
          </cell>
          <cell r="F208">
            <v>41096</v>
          </cell>
          <cell r="G208">
            <v>0</v>
          </cell>
          <cell r="H208">
            <v>40969</v>
          </cell>
          <cell r="J208">
            <v>0</v>
          </cell>
          <cell r="N208" t="str">
            <v>Workload Meeting 07/03/12</v>
          </cell>
          <cell r="O208" t="str">
            <v>Andy Simpson</v>
          </cell>
          <cell r="P208" t="str">
            <v>BI</v>
          </cell>
          <cell r="Q208" t="str">
            <v>CLOSED</v>
          </cell>
          <cell r="R208">
            <v>0</v>
          </cell>
          <cell r="V208">
            <v>40981</v>
          </cell>
          <cell r="W208">
            <v>40981</v>
          </cell>
          <cell r="X208">
            <v>40981</v>
          </cell>
          <cell r="AC208" t="str">
            <v>RCVD</v>
          </cell>
          <cell r="AD208">
            <v>40981</v>
          </cell>
          <cell r="AE208">
            <v>0</v>
          </cell>
          <cell r="AF208">
            <v>7</v>
          </cell>
          <cell r="AG208"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13/09/12 KB - Project Manager changed from JR to AS to reflect new structure - as advised by JR.                                                                                                                                                                                11/07/12 KB - Workload meeting confirmed successful implementation on 06/07/12.                                                                   30/05/12 KB - Update provided by JR - this change is now in production with a planned imp date of 06/07/12.  Move to PD-PROD.                                                                                                       20/03/12 AK - Discussed at Workload Meeting on 14/03/12. This is an internal change. No EQR equivalent has been produced for this project. The Business Case was authorised on 13/03/12. Change is now in production &amp; Project Team will supply a completion date.</v>
          </cell>
          <cell r="AH208" t="str">
            <v>IMPD</v>
          </cell>
          <cell r="AI208">
            <v>41096</v>
          </cell>
          <cell r="AO208">
            <v>41096</v>
          </cell>
          <cell r="AP208">
            <v>41670</v>
          </cell>
        </row>
        <row r="209">
          <cell r="A209">
            <v>2583</v>
          </cell>
          <cell r="B209" t="str">
            <v>COR2583</v>
          </cell>
          <cell r="C209" t="str">
            <v>Theft of Gas &amp; Illegal Connections Production of process flow &amp; 'swim lane' diagrams</v>
          </cell>
          <cell r="E209" t="str">
            <v>EQ-CLSD</v>
          </cell>
          <cell r="F209">
            <v>41450</v>
          </cell>
          <cell r="G209">
            <v>0</v>
          </cell>
          <cell r="H209">
            <v>40981</v>
          </cell>
          <cell r="I209">
            <v>40995</v>
          </cell>
          <cell r="J209">
            <v>0</v>
          </cell>
          <cell r="K209" t="str">
            <v>NNW</v>
          </cell>
          <cell r="L209" t="str">
            <v>NGD</v>
          </cell>
          <cell r="M209" t="str">
            <v>Alan Raper</v>
          </cell>
          <cell r="N209" t="str">
            <v>Workload Meeting 21/03/12</v>
          </cell>
          <cell r="P209" t="str">
            <v>CO</v>
          </cell>
          <cell r="Q209" t="str">
            <v>CLOSED</v>
          </cell>
          <cell r="R209">
            <v>1</v>
          </cell>
          <cell r="AE209">
            <v>0</v>
          </cell>
          <cell r="AF209">
            <v>5</v>
          </cell>
          <cell r="AG209" t="str">
            <v>25/06/13 KB - Note received from Alan authorising closure as request was superseded.   _x000D_
24/06/13 KB - Note sent to Alan requesting update. _x000D_
11/03/13 KB - 07/03/13 KB - Based on update provided by Dave Ackers / Lee Jackson, email sent to Alan Raper seeking his approval to close COR2583.  _x000D_
07/03/13 KB - Email sent to Dave Ackers and Dave Turpin asking whether this project can be closed down.  _x000D_
27/03/12 AK - Email sent to Alan Raper stating "Following your meeting this morning with Ian Wilson &amp; Dave Turpin, I can confirm that with your agreement, Xoserve will not be producing the standard project documentation for the above change. The requested process flow and 'swim lane' diagrams were delivered to Chris Warner &amp; Andy Clasper last week and a meeting has been arranged for Thursday, 29th March for Andy to discuss the models supplied with Lee Jackson &amp; Mark Smith in relation to the procedures Andy is currently writing for National Grid. I understand that the initial feedback is very positive." This email equates to EQ IR but status now needs to be updated to delivery. This is awaiting the outcome of the meeting on Thursday.
23/03/12 AK - Susan Helders confirmed that she had completed the required process maps &amp; had forwarded them to Lee Jackson. Lee confirmed that they had been forwarded to NG.</v>
          </cell>
        </row>
        <row r="210">
          <cell r="A210">
            <v>2590</v>
          </cell>
          <cell r="B210" t="str">
            <v>COR2590</v>
          </cell>
          <cell r="C210" t="str">
            <v>Adding the Sub_Building_Name field to the SGN GSR Report</v>
          </cell>
          <cell r="E210" t="str">
            <v>BE-CLSD</v>
          </cell>
          <cell r="F210">
            <v>41415</v>
          </cell>
          <cell r="G210">
            <v>0</v>
          </cell>
          <cell r="H210">
            <v>40988</v>
          </cell>
          <cell r="I210">
            <v>41018</v>
          </cell>
          <cell r="J210">
            <v>0</v>
          </cell>
          <cell r="K210" t="str">
            <v>NNW</v>
          </cell>
          <cell r="L210" t="str">
            <v>SGN</v>
          </cell>
          <cell r="M210" t="str">
            <v>Joel Martin</v>
          </cell>
          <cell r="N210" t="str">
            <v>Workload Meeting 21/03/12</v>
          </cell>
          <cell r="O210" t="str">
            <v>Lorraine Cave</v>
          </cell>
          <cell r="P210" t="str">
            <v>CO</v>
          </cell>
          <cell r="Q210" t="str">
            <v>CLOSED</v>
          </cell>
          <cell r="R210">
            <v>1</v>
          </cell>
          <cell r="U210">
            <v>41037</v>
          </cell>
          <cell r="V210">
            <v>41051</v>
          </cell>
          <cell r="W210">
            <v>41073</v>
          </cell>
          <cell r="X210">
            <v>41073</v>
          </cell>
          <cell r="Y210" t="str">
            <v>Pre Sanction Review Meeting 06/06/12</v>
          </cell>
          <cell r="AE210">
            <v>0</v>
          </cell>
          <cell r="AF210">
            <v>5</v>
          </cell>
          <cell r="AG210" t="str">
            <v>21/05/13 KB - Note received from Joel authorising closure of COR2590. _x000D_
10/09/12 KB - Transferred from DT to LC due to change in roles.                                                                              10/04/12 AK - A revised CO was rec'd from Joel Martin on 03/04/12 following a change to the scope of the change, therefore the EQ IR date has been amended from 03/04/12 to 19/04/12.</v>
          </cell>
          <cell r="AJ210">
            <v>41037</v>
          </cell>
          <cell r="AK210">
            <v>41037</v>
          </cell>
        </row>
        <row r="211">
          <cell r="A211">
            <v>2935</v>
          </cell>
          <cell r="B211" t="str">
            <v>COR2935</v>
          </cell>
          <cell r="C211" t="str">
            <v>Voluntary Discontinuance Datafix</v>
          </cell>
          <cell r="D211">
            <v>41418</v>
          </cell>
          <cell r="E211" t="str">
            <v>PD-CLSD</v>
          </cell>
          <cell r="F211">
            <v>41677</v>
          </cell>
          <cell r="G211">
            <v>0</v>
          </cell>
          <cell r="H211">
            <v>41313</v>
          </cell>
          <cell r="I211">
            <v>41327</v>
          </cell>
          <cell r="J211">
            <v>0</v>
          </cell>
          <cell r="K211" t="str">
            <v>NNW</v>
          </cell>
          <cell r="L211" t="str">
            <v>NGT</v>
          </cell>
          <cell r="M211" t="str">
            <v>Sean McGoldrick</v>
          </cell>
          <cell r="N211" t="str">
            <v>Workload Meeting 13/02/13</v>
          </cell>
          <cell r="O211" t="str">
            <v>Andy Earnshaw</v>
          </cell>
          <cell r="P211" t="str">
            <v>CO</v>
          </cell>
          <cell r="Q211" t="str">
            <v>COMPLETE</v>
          </cell>
          <cell r="R211">
            <v>1</v>
          </cell>
          <cell r="U211">
            <v>41375</v>
          </cell>
          <cell r="V211">
            <v>41388</v>
          </cell>
          <cell r="W211">
            <v>41388</v>
          </cell>
          <cell r="Y211" t="str">
            <v>Pre-Sanc 23rd April 2013</v>
          </cell>
          <cell r="AC211" t="str">
            <v>SENT</v>
          </cell>
          <cell r="AD211">
            <v>41435</v>
          </cell>
          <cell r="AE211">
            <v>0</v>
          </cell>
          <cell r="AF211">
            <v>5</v>
          </cell>
          <cell r="AG211" t="str">
            <v>14/01/14 KB - Note from Julie Varney seeking clarification on the utilisation of the 12 day datafix allowance - CCN not authorised.</v>
          </cell>
          <cell r="AH211" t="str">
            <v>CLSD</v>
          </cell>
          <cell r="AI211">
            <v>41677</v>
          </cell>
          <cell r="AJ211">
            <v>41376</v>
          </cell>
          <cell r="AL211">
            <v>41435</v>
          </cell>
          <cell r="AM211">
            <v>41435</v>
          </cell>
          <cell r="AN211">
            <v>41435</v>
          </cell>
          <cell r="AO211">
            <v>41516</v>
          </cell>
          <cell r="AP211">
            <v>41687</v>
          </cell>
        </row>
        <row r="212">
          <cell r="A212">
            <v>2936</v>
          </cell>
          <cell r="B212" t="str">
            <v>COR2936</v>
          </cell>
          <cell r="C212" t="str">
            <v xml:space="preserve">Recall &amp; Termination Functionality </v>
          </cell>
          <cell r="E212" t="str">
            <v>BE-CLSD</v>
          </cell>
          <cell r="F212">
            <v>41327</v>
          </cell>
          <cell r="G212">
            <v>0</v>
          </cell>
          <cell r="H212">
            <v>41313</v>
          </cell>
          <cell r="I212">
            <v>41327</v>
          </cell>
          <cell r="J212">
            <v>0</v>
          </cell>
          <cell r="K212" t="str">
            <v>NNW</v>
          </cell>
          <cell r="L212" t="str">
            <v>NGT</v>
          </cell>
          <cell r="M212" t="str">
            <v>Sean McGoldrick</v>
          </cell>
          <cell r="N212" t="str">
            <v>Workload Meeting 13/02/13</v>
          </cell>
          <cell r="O212" t="str">
            <v>Andy Earnshaw</v>
          </cell>
          <cell r="P212" t="str">
            <v>CO</v>
          </cell>
          <cell r="Q212" t="str">
            <v>CLOSED</v>
          </cell>
          <cell r="R212">
            <v>1</v>
          </cell>
          <cell r="S212">
            <v>41458</v>
          </cell>
          <cell r="U212">
            <v>41458</v>
          </cell>
          <cell r="AE212">
            <v>0</v>
          </cell>
          <cell r="AF212">
            <v>5</v>
          </cell>
          <cell r="AG212" t="str">
            <v>03/07/2013 AT - BEO Received CHANGE REJECTED - "National Grid Transmission had decided that it will not be progressing with this Change Order. Therefore the Change Order has been cancelled – please close down this Change Order"- Julie Varney</v>
          </cell>
          <cell r="AJ212">
            <v>41376</v>
          </cell>
        </row>
        <row r="213">
          <cell r="A213">
            <v>1892</v>
          </cell>
          <cell r="B213" t="str">
            <v>COR1892</v>
          </cell>
          <cell r="C213" t="str">
            <v>Project Silver</v>
          </cell>
          <cell r="E213" t="str">
            <v>EQ-CLSD</v>
          </cell>
          <cell r="F213">
            <v>41338</v>
          </cell>
          <cell r="G213">
            <v>0</v>
          </cell>
          <cell r="H213">
            <v>40220</v>
          </cell>
          <cell r="J213">
            <v>0</v>
          </cell>
          <cell r="N213" t="str">
            <v>Workload Meeting 17/02/10</v>
          </cell>
          <cell r="O213" t="str">
            <v>Vicky Palmer</v>
          </cell>
          <cell r="P213" t="str">
            <v>BI</v>
          </cell>
          <cell r="Q213" t="str">
            <v>CLOSED</v>
          </cell>
          <cell r="R213">
            <v>0</v>
          </cell>
          <cell r="AE213">
            <v>0</v>
          </cell>
          <cell r="AF213">
            <v>6</v>
          </cell>
          <cell r="AG213" t="str">
            <v>05/03/13 KB - Email received from Vicky Palmer, Head Of Operations, authorising closure of COR1892.  Set to EQ-CLSD._x000D_
04/03/13 KB - Email sent to Vicky Palmer requesting formal approval on behalf of this business area to close this project down as the named Process Owner (Peter Bingham) has since left Xoserve.  _x000D_
24/02/11 AK - Email sent to Peter Bingham stating "As per the attached emails, please can you confirm your agreement to close this change?" Email response rec'd stating "Sorry for not responding. The reason is that I have no intention of closing at this point. My view is that we will start this project up again later this year once we had clarity around the role of Xoserve and the DCC."
10/02/11 AK - Email sent to Peter Bingham stating "Following my previous email (attached), please can you confirm your agreement to close this change?"
13/01/11 AK - Email sent to Peter Bingham stating "Please see the attached email from Vicky Palmer requesting closure of the following Project. As the Process Owner for this change order, please could you confirm your agreement for the official closure in order to satisfy audit requirements."
11/01/11 AK - Email rec'd from Vicky Palmer stating "You can close down the change associated with Silver".
07/01/11 AK - Ian Wilson advised that this work is currently on hold but has not been cancelled.
06/01/11 AK - Email sent to Vicky Palmer stating "As per the attached email, back in February we created a new change, as shown above. Please can you confirm whether this change is still live."
02/03/10 AK - Ian Wilson advised that this project is subject to XEC sanction &amp; will take some time to progress. The support required by Vicky Palmer is minimal as this project will not require the normal project governance. EQ IR date of 03/03/10 removed. Update to take place periodically via manual means.</v>
          </cell>
        </row>
        <row r="214">
          <cell r="A214">
            <v>1893</v>
          </cell>
          <cell r="B214" t="str">
            <v>COR1893</v>
          </cell>
          <cell r="C214" t="str">
            <v>Further Roll Out of PACE</v>
          </cell>
          <cell r="D214">
            <v>40232</v>
          </cell>
          <cell r="E214" t="str">
            <v>PD-CLSD</v>
          </cell>
          <cell r="F214">
            <v>41592</v>
          </cell>
          <cell r="G214">
            <v>0</v>
          </cell>
          <cell r="H214">
            <v>40221</v>
          </cell>
          <cell r="I214">
            <v>40245</v>
          </cell>
          <cell r="J214">
            <v>0</v>
          </cell>
          <cell r="N214" t="str">
            <v>Workload Meeting 17/02/10</v>
          </cell>
          <cell r="O214" t="str">
            <v>Lorraine Cave</v>
          </cell>
          <cell r="P214" t="str">
            <v>BI</v>
          </cell>
          <cell r="Q214" t="str">
            <v>COMPLETE</v>
          </cell>
          <cell r="R214">
            <v>0</v>
          </cell>
          <cell r="U214">
            <v>40245</v>
          </cell>
          <cell r="V214">
            <v>40232</v>
          </cell>
          <cell r="W214">
            <v>40232</v>
          </cell>
          <cell r="X214">
            <v>40232</v>
          </cell>
          <cell r="Y214" t="str">
            <v>Dave Turpin</v>
          </cell>
          <cell r="AC214" t="str">
            <v>RCVD</v>
          </cell>
          <cell r="AD214">
            <v>40232</v>
          </cell>
          <cell r="AE214">
            <v>0</v>
          </cell>
          <cell r="AF214">
            <v>6</v>
          </cell>
          <cell r="AG214" t="str">
            <v>14/11/13 KB - Closure approval received from Steve Adcock_x000D_
10/09/12 KB - Transferred from DT to LC due to change in roles.                                                                                                          29/02/12 AK - Discuaased at Workload Meeting on 22/02/12. Planned completion is now 30/03/12.
16/02/12 AK - Discussed at Workload Meeting on 15/02/12. Planned completion is now 29/02/12.
18/11/11 AK - As part of the CCN Amnesty, CCN due date amended from 21/11/11 to 31/01/12.
01/11/11 AK - CCN due date amended from 31/10/11 to 21/11/11 per Dave Turpin.
23/09/11 AK - Dave Turpin advised that CCN due date amended from 30/09/11 to 31/10/11.
08/09/11 AK - Discussed at Workload Meeting on 07/09/11. CCN due date amended from 01/09/11 to 30/09/11.
20/07/11 AK - Discussed at Workload Meeting today. CCN due date amended from 15/07/11 to 01/09/11.
24/06/11 AK - Discussed at Workload Meeting on 22/06/11. CCN due date amended from 15/06/11 to 15/07/11.
18/05/11 AK - Update rec'd from Dave Turpin. CCN due date amended from 13/05/11 to 15/06/11.
14/04/11 AK - Update rec'd from Dave Turpin. Analyst should be Steve Ganney.
14/04/11 AK - Discussed at Workload Meeting on 13/04/11. CCN due date amended from 26/04/11 to 13/05/11.
07/04/11 AK - Discussed at Workload Meeting on 06/04/11. CCN due date amended from 08/04/11 to 26/04/11.
30/03/11 AK - Discussed at Workload Meeting today. CCN due date amended from 23/03/11 to 08/04/11.
09/03/11 AK - Discussed at Workload Meeting today. CCN due date amended from 09/03/11 to 23/03/11.
24/02/11 AK - Discussed at Workload Meeting held on 23/02/11.  CCN due date amended from 23/02/11 to 09/03/11.
09/02/11 AK - Discussed at Workload Meeting today. CCN due date amended from 09/02/11 to 23/02/11.
26/01/11 AK - Discussed at Workload Meeting today. CCN due date amended from 19/01/11 to 09/02/11.
15/12/10 AK - Discussed at Workload Meeting today. CCN due date moved back to 19/01/11.
22/11/10 AK - Update rec'd from Dave Turpin. Implementation took place on 05/11/10. CCN due date is 16/12/10.
18/11/10 AK - Discussed at Workload Meeting on 17/11/10. Implementation was due on 05/11/10. Programme Office to obtain update from Sara Thwaite.
20/10/10 AK - Discussed at Workload Meeting today. Implementation due date moved back to 05/11/10.
14/10/10 AK - Discussed at Workload Meeting on 13/10/10. Update to be provided by Project Team.
15/09/10 AK - Discussed at Workload Meeting today. Implementation date amended from 04/08/10 to 08/10/10.
03/06/10 AK - Project Start Date populated as 04/05/10 &amp; Implementation due date amended from 16/07/10 to 04/08/10 following update from Dave Turpin.
07/05/10 AK - Update rec'd from Dave Turpin. Business Case (BER equivalent) was approved on 23/02/10. Due to the nature of this project, there is no SN. Current Implementation due date is 16/07/10. 
19/04/10 AK - Discussed at Workload Meeting on 14/04/10. Dave Turpin advised that the status should be amended to PD-PROD &amp; Implementation due date populated as 30/07/10. Meeting to be arranged with Dave to ascertain what has taken place in order for the status to be amended.
17/03/10 AK - Discussed at Workload Meeting. The Business Case represents the EQR for this change. This was approved on 08/03/10, therefore status amended to BE-PROD.</v>
          </cell>
          <cell r="AH214" t="str">
            <v>CLSD</v>
          </cell>
          <cell r="AI214">
            <v>41592</v>
          </cell>
          <cell r="AJ214">
            <v>40245</v>
          </cell>
          <cell r="AK214">
            <v>40245</v>
          </cell>
          <cell r="AO214">
            <v>40487</v>
          </cell>
          <cell r="AP214">
            <v>40939</v>
          </cell>
        </row>
        <row r="215">
          <cell r="A215">
            <v>147</v>
          </cell>
          <cell r="B215" t="str">
            <v>COR0147</v>
          </cell>
          <cell r="C215" t="str">
            <v>Ensure IAD Datalogger Information is Consistent with UK-Link (WPX0104)</v>
          </cell>
          <cell r="D215">
            <v>40645</v>
          </cell>
          <cell r="E215" t="str">
            <v>PD-CLSD</v>
          </cell>
          <cell r="F215">
            <v>41040</v>
          </cell>
          <cell r="G215">
            <v>0</v>
          </cell>
          <cell r="H215">
            <v>38861</v>
          </cell>
          <cell r="J215">
            <v>0</v>
          </cell>
          <cell r="O215" t="str">
            <v>Sat Kalsi</v>
          </cell>
          <cell r="P215" t="str">
            <v>CR</v>
          </cell>
          <cell r="Q215" t="str">
            <v>CLOSED</v>
          </cell>
          <cell r="R215">
            <v>1</v>
          </cell>
          <cell r="U215">
            <v>38929</v>
          </cell>
          <cell r="V215">
            <v>40514</v>
          </cell>
          <cell r="W215">
            <v>40648</v>
          </cell>
          <cell r="X215">
            <v>40648</v>
          </cell>
          <cell r="AC215" t="str">
            <v>RCVD</v>
          </cell>
          <cell r="AD215">
            <v>40645</v>
          </cell>
          <cell r="AE215">
            <v>0</v>
          </cell>
          <cell r="AF215">
            <v>6</v>
          </cell>
          <cell r="AG215" t="str">
            <v>11/05/  AK - Email rec'd ffrom Vicky Palmer stating "Yes happy for it to be closed."_x000D_
11/05/12 AK - Email sent to Vicky Palmer stating "Following my attached note sent on 05/03/12, please can you confirm whether you are happy for this change to be closed? If it is no longer you I need authorisation from, please can you advise me who I should contact?"_x000D_
05/03/12 AK - Email sent to Vicky Palmer stating "The change detailed above was raised as a change request by Darren Jackson &amp; authorised by Alison Jennings back in May 2006. The project team have advised that following the recent implementation of COR1806 - "Internet Access to Data – Replacement Project", any inconsistency issues were delivered under this implementation which has superceded the above change. 
As the Process Owner for this change order, please could you confirm your agreement for the official closure in order to satisfy audit requirements." This email equates to CCN sent, now awaiting authorisation to close._x000D_
16/02/12 AK - Discussed change with Tony Long &amp; agreed that PO will seek to close this down as part of COR1806._x000D_
06/02/12 AK - Discussed at Workload Meeting on 01/02/12. Awaiting confirmation from Project Team that this was implemented as part of COR1806._x000D_
05/12/11 KB - Update received from Tony Long "currently completing the testing phase with implementation on-track for 21/1/2012" Spoke to Tony as we currently have this change on hold - Tony confirmed that this is being run in parallel with COR1806 with planned implementation on 21/01/12.  Change taken 'off hold' and imp due date moved back from 14/01/12 to 21/01/12.                                                                                                                                               04/05/11 AK - Email update rec'd from Tony Long stating that this change is aligned to COR1806.
20/04/11 AK - Update rec'd from Tony Long. Status amended &amp; implementation due date populated as 14/01/12 in line with COR1806._x000D_
28/03/11 AK - Email update rec'd from Tony Long. As this change is on hold due to it's dependency on COR1806, the BER due date has been amended from 29/03/11 to 15/04/11._x000D_
14/03/11 AK - Update rec'd from Tony Long regarding COR1806. As this change is on hold due to it's dependency on COR1806, the BER due date has been amended from 04/03/11 to 29/03/11 in line with COR1806.
16/02/11 AK - Discussed at Workload Meeting today. This change is on hold as it is dependent on COR1806 (not COR1827 as previously stated). BER due date amended from 04/02/11 to 04/03/11._x000D_
20/01/11 AK - Discussed at Workload Meeting on 19/01/11. This change is currently on hold as it is dependent on COR1827. BER due date amended from 26/01/11 to 04/02/11._x000D_
12/01/11 AK - Discussed at Workload Meeting today. BER due date amended from 10/01/11 to 26/01/11. This change is currently on hold._x000D_
22/12/10 AK - Discussed at Workload Meeting today. BER due date amended from 23/12/10 to 10/01/11._x000D_
02/12/10 AK - Update rec'd from Iain Monksfield. This Change Order will be resolved as an output of COR1806. Consequently, updates to this change will mirror COR1806 until further notice, therefore BER due date amended from 26/11/10 to 23/12/10._x000D_
11/11/10 AK - BE IR was due on 22/10/10. This is an internal change which requires an update rather than an email release. Tony Long normally supplies updates but he is out of office until 22/11/10, therefore BER due date amended from 22/10/10 to 26/11/10 to allow Programme Office to calculate month-turn stats._x000D_
16/09/10 AK - Discussed at Workload Meeting on 15/09/10. This change is being carried out in line with COR1806. Update for COR1806: "Wipro have finished analysis &amp; design. TCS estimate completion early October. Once analysis &amp; design has been completed, the results will be consolidated &amp; new plans produced. Agreement is being sought to increase costs to the P80 value. BER due date moved back to 22/10/10." BE IR date amended from 17/09/10 to 22/10/10._x000D_
27/08/10 AK - Update rec'd from Iain Monksfield. This change is being carried out alongside COR1806 &amp; will progress in line with this. BE IR date amended to 17/09/10 in line with COR1806._x000D_
06/05/10 AK - Iain Monksfield confirmed that this work is being carried in with the implementation of IP Iteration 3, which is currently in the "Analysis &amp; Design" phase, therefore no further update will be available until August 2010. In view of this, the BE IR due date for COR0246 has been moved back to 27/08/10 as more information will be available then._x000D_
16/03/10 AK - Iain Monksfield confirmed that details of this work have been passed over to IPP. They are currently rebuilding the data extract from S&amp;M, which will be implemented in Iteration 3. The current implementation due date for COR0664 is 12/04/10, therefore the BE IR date for this project has been populated as 12/04/10 in line with this._x000D_
_x000D_
11/03/10 AK - Discussed at Workload Meeting on 10/03/10. Sat confirmed that this work is currently being assessed following handover from Dave Addison but will potentially be carried out under IPP. Further update to be requested from Iain Monksfield._x000D_
04/03/10 AK - Sat Kalsi confirmed that this change has passed over to him &amp; he will call back later with details / update. Project Manager amended from Dave Addison to Sat Kalsi, Business Analyst amended from Sharon Cox to Tony Long &amp; BE IR date amended from 26/02/10 to 04/03/10 to allow Programme Office to produce monthly stats for February._x000D_
02/03/10 AK - Update rec'd from Dave Addison. Responsibility for this change has passed over to Sat Kalsi (via Ian Monksfield). Programme Office to confirm formal handover has taken place with Sat._x000D_
02/02/10 AK - Update rec'd from Dave Addison. BE IR date amended from 29/01/10 to 26/02/10._x000D_
_x000D_
11/01/10 AK - Update rec'd from Dave Addison. BE IR date amended from 21/12/09 to 29/01/10._x000D_
_x000D_
04/12/09 AK - Update rec'd from Dave Addison. This Project will be included within the IAD Project under Sat Kalsi. Handover or closedown to be arranged, therefore BE IR date amended from 30/11/09 to 21/12/09._x000D_
_x000D_
20/10/09 AK - Update rec'd from Dave Addison. BE IR due date amended to 30/11/09._x000D_
_x000D_
15/09/09 AK - In light of Dave Addison's current absence &amp; as I am on holiday from 23/09/09 &amp; will not be back in the office until 12/10/09, BE IR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Change to remain on hold but to be reviewed again in 6 months. BE initial response date has been populated as 28/09/09 to ensure we do not loose visibility._x000D_
_x000D_
19/12/08 AK - Update rec'd from Sharon Cox. She should be shown as the Analyst for this change. Dave Ackers has stated that this change is still req'd but should remain on hold for the time being as awaiting funding._x000D_
_x000D_
29/10/07 AK - Email rec'd from Sharon Cox stating "The above change order is currently on hold - could you please remove my name and leave the Project Analyst unassigned (due to my impending maternity leave) but leave the project under DA". Tracking Sheet amended.
16/05/07 KB - Further update received from Sharon Cox - The BRD has been written and approved. The project team recommended this change be placed on hold until after the UKL Technology Refresh, an approach agreed to by Dave Ackers._x000D_
_x000D_
02/04/07 AK - Per email from Sharon Cox, change on hold until after UKLTR._x000D_
_x000D_
28/02/07 AK - Emails rec'd from Sharon Cox confirming authorisation of change (BEO equivilant) from Vicky Palmer, Dave Ackers &amp; Dave Addison. Status updated to BE-PROD as at 31/07/06 in line with authorisation.</v>
          </cell>
          <cell r="AH215" t="str">
            <v>CLSD</v>
          </cell>
          <cell r="AI215">
            <v>41040</v>
          </cell>
          <cell r="AJ215">
            <v>38929</v>
          </cell>
          <cell r="AK215">
            <v>38929</v>
          </cell>
          <cell r="AO215">
            <v>40929</v>
          </cell>
          <cell r="AP215">
            <v>40973</v>
          </cell>
        </row>
        <row r="216">
          <cell r="A216">
            <v>962</v>
          </cell>
          <cell r="B216" t="str">
            <v>COR0962</v>
          </cell>
          <cell r="C216" t="str">
            <v>Query Services</v>
          </cell>
          <cell r="D216">
            <v>40073</v>
          </cell>
          <cell r="E216" t="str">
            <v>PA-CLSD</v>
          </cell>
          <cell r="F216">
            <v>41372</v>
          </cell>
          <cell r="G216">
            <v>0</v>
          </cell>
          <cell r="H216">
            <v>39377</v>
          </cell>
          <cell r="I216">
            <v>39616</v>
          </cell>
          <cell r="J216">
            <v>0</v>
          </cell>
          <cell r="N216" t="str">
            <v>Verbally by Steve Adcock (to Max Pemberton)</v>
          </cell>
          <cell r="O216" t="str">
            <v>Andy Simpson</v>
          </cell>
          <cell r="P216" t="str">
            <v>BI</v>
          </cell>
          <cell r="Q216" t="str">
            <v>CLOSED</v>
          </cell>
          <cell r="R216">
            <v>0</v>
          </cell>
          <cell r="U216">
            <v>39622</v>
          </cell>
          <cell r="V216">
            <v>39622</v>
          </cell>
          <cell r="W216">
            <v>40073</v>
          </cell>
          <cell r="X216">
            <v>40073</v>
          </cell>
          <cell r="Y216" t="str">
            <v>XEC</v>
          </cell>
          <cell r="AC216" t="str">
            <v>RCVD</v>
          </cell>
          <cell r="AD216">
            <v>40073</v>
          </cell>
          <cell r="AE216">
            <v>0</v>
          </cell>
          <cell r="AF216">
            <v>7</v>
          </cell>
          <cell r="AG216" t="str">
            <v>29/07/15: CM Update from Andy S, All of these are linked to Q Projects and the PIA will be submitted to XEC on 8/07/14 and the board on 22/07/14._x000D_
_x000D_
25/06/15 Emailed received from Andy Simpson to confirm project closure. Status change to PA- CLSD._x000D_
_x000D_
24/06/14 KB Update provided by AS - All of these are linked to the Q Project._x000D_
PIA will be submitted to XEC on 8th July and Board on 22nd July._x000D_
_x000D_
20/01/14 KB - Update provided by AS - PIA to be presented at February XEC and April Board Meetings.  Currently in closedown phase._x000D_
28/11/13 KB - Update providd by AS - PIA going to XEC in December &amp; Board in Jan 2014.  CCN due date moved to end Jan 2014.  _x000D_
19/08/13 KB - Relates to CMS Phase 2 which is due for closedown at the end of September. _x000D_
05/03/13 KB - Update received from Andy Simpson - Phase 1 was implemented on 25th November 2012.  However, Phase 2 is still in development and is not scheduled for implementation until 8th April 2013 with PIS completing on 31st May 2013.  I will only close this down after that date.  Please change the implementation date on COR0962 to 8th April 2013._x000D_
Status set back to PD-PROD with planned implementation date of 08/04/13.  _x000D_
_x000D_
_x000D_
13/12/12 KB - Implemented successfully on 25/11/12 per AS.                               
13/09/12 KB - Project Manager changed from JR to AS to reflect new structure - as advised by JR.                                                                                                                          14/08/12 KB - New implementation date of 25/11/12 provided by JR.                                                                               08/08/12 PM - Implementation will be delayed. JR to confirm dates on 13/08/12
11/07/12 KB - Planned imp date moved back from 18/07/12 to 15/08/12 per Workload meeting minutes.                                                                                                                                                                               15/06/12 KB - Planned imp date moved back to mid July per telephone conversation with Jane (should align with PAWS and PAF File)                                                                                                                                                        13/03/12 AK - Update rec'd from Farooq Mohammed. Implementation date amended from 01/07/12 to 16/06/12 in line with Phase 1 of the Query Project.
01/11/11 AK - Following the release of the Manager Aligned Report, email rec'd from Jane Rocky advising that Implementation Date has been  amended from 23/11/11 to 01/07/12.
12/05/11 AK - Project Manager changed from Dave Addison to Jane Rocky with effect from 16/05/11.
05/01/11 KB - Imp due date moved from 23/01/11 to 23/11/11 per conversation with Simon Burton after Workload meeting.                                                                                                                                26/01/10 AK - Project Start date populated as per the data saved in Clarity.
20/10/09 AK - Update rec'd from Dave Addison. The Board Paper (BER equivilent) was submitted to XEC &amp; approved on 17/09/09. No SN is required for this change. Implementation due date is planned for 23/01/2011. 
12/10/09 AK - Email sent to Dave Addison from Katrina Stait stating "After a recent discussion with Linda it appears that COR0962 and COR0965 have been merged.  Could you please confirm this so that the logging and tracking sheet can be updated.  Could you also confirm which COR number to be kept and which will be dropped."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24/07/09 AK - Update rec'd from Dave Addison at Workload Meeting on 22/07/09. A Board Paper is being prepared which is due to be released to the Board on 08/09/09. BER due date amended to 08/09/09 in line with this.
31/03/09 AK - Update rec'd from Michelle Fergusson. "POC" BER was sent on 17/06/08 &amp; the meeting authorising it was held on 23/06/08. She confirmed that the target date of 01/08/09 for the BER was realistic. This is an internal change &amp; the BER due date is tentative, however it has been populated as 01/08/09 to ensure we do not loose visibility. 
27/03/09 AK - Dave Addison stated that the Business Case for "Proof of Concept" equates to the EQR. The current Business Case equates to the BER with a tentative delivery date 01/08/09. Dates to be confirmed with Michelle Fergusson. 
28/05/08 - MP - Verbal confirmation from DA that this project should be taken off hold, assigned to him and Michelle Fergusson as BA. He is to provide dates for this internal project  shortly.
23/05/08 AK - Email sent from Max Pemberton to Dave Addison stating "In reference to COR0962 &amp; COR0963: I am aware that your chaps are working on at least one of these changes, yet as of now the tracking sheet has no Project manager or Analyst assigned and they are both marked as "On Hold". Can you advise on what is actually happening with them both, and what information should be populated? (Also noted that there is no external spend category I am guessing 7 (Infrastructure) or maybe 6 (Business Improvement) )."
22/10/07 AK - Per Steve Adcock. This change is not currently assigned to a Project Manager &amp; no paperwork has been received but a COR number needs to be generated as initial analysis work / project support will be req'd. Change alternatively known as "Conquest Replacement". See also COR252 &amp; COR436</v>
          </cell>
          <cell r="AH216" t="str">
            <v>PROD</v>
          </cell>
          <cell r="AI216">
            <v>41338</v>
          </cell>
          <cell r="AJ216">
            <v>39616</v>
          </cell>
          <cell r="AK216">
            <v>39616</v>
          </cell>
          <cell r="AO216">
            <v>41372</v>
          </cell>
          <cell r="AP216">
            <v>41670</v>
          </cell>
        </row>
        <row r="217">
          <cell r="A217">
            <v>965</v>
          </cell>
          <cell r="B217" t="str">
            <v>COR0965</v>
          </cell>
          <cell r="C217" t="str">
            <v xml:space="preserve">Batch Processing Solution for PAF Checking Address Quality </v>
          </cell>
          <cell r="D217">
            <v>40108</v>
          </cell>
          <cell r="E217" t="str">
            <v>PA-CLSD</v>
          </cell>
          <cell r="F217">
            <v>41238</v>
          </cell>
          <cell r="G217">
            <v>0</v>
          </cell>
          <cell r="H217">
            <v>39518</v>
          </cell>
          <cell r="J217">
            <v>0</v>
          </cell>
          <cell r="N217" t="str">
            <v>Vicky Palmer/Prioritisation Meeting 12/03/08</v>
          </cell>
          <cell r="O217" t="str">
            <v>Andy Simpson</v>
          </cell>
          <cell r="P217" t="str">
            <v>CR</v>
          </cell>
          <cell r="Q217" t="str">
            <v>CLOSED</v>
          </cell>
          <cell r="R217">
            <v>0</v>
          </cell>
          <cell r="W217">
            <v>40147</v>
          </cell>
          <cell r="X217">
            <v>40147</v>
          </cell>
          <cell r="Y217" t="str">
            <v>XEC</v>
          </cell>
          <cell r="AE217">
            <v>0</v>
          </cell>
          <cell r="AF217">
            <v>6</v>
          </cell>
          <cell r="AG217"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_x000D_
05/03/13 KB - Update received from Andy Simpson -  This was delivered as part of COR0962, therefore, I will close this down along the same timescales as COR0962. Status left at PD-IMPD.  _x000D_
13/12/12 KB - Implemented successfully on 25/11/12 per AS. 
13/09/12 KB - Project Manager changed from JR to AS to reflect new structure - as advised by JR.                                                                                                                                                                    14/08/12 KB - New implementation date of 25/11/12 provided by JR. _x000D_
11/07/12 KB - Planned imp date moved back from 18/07/12 to 15/08/12 per Workload meeting minutes.                                                                                                                                                              20/06/12 KB - Imp date moved back from 01/07/12 to 18/07/12 per workload meeting.  JR will aim to provide more definitive date when known.                                                                          11/05/12 AK - Email rec'd from Vicky Palmer confirming that Alison Jennings is the contact for future authorisation of closures etc. Process Owner amended from Vicky to Alison &amp; email sent to Alison confirming this.
01/11/11 AK - Following the release of the Manager Aligned Report, email rec'd from Jane Rocky advising that Implementation Date has been amended from 23/11/11 to 01/07/12.
12/05/11 AK - Project Manager changed from Dave Addison to Jane Rocky with effect from 16/05/11.
05/01/11 KB - Imp due date moved from 31/01/11 to 23/11/11 per conversation with Simon Burton after Workload meeting.                                                                                                                                                                                 01/07/10 AK - Update rec'd from Dave Addison. This change was subject to a partial implementation but full implementation will take place under COR0962. Implementation due date to remain 31/01/11.
07/06/10 AK - Email sent to Michelle Fergusson stating "The last update we received for this change was on 05/02/10 &amp; stated "Although this is being updated in line with COR0962, this work has had an implementation of it's own &amp; the Project Team are now looking to close this project down as completed." Please can you confirm what date implementation took place &amp; what is the planned close-down date."
05/02/10 AK - Update rec'd from Murray Thomson. Although this is being updated in line with COR0962, this work has had an implementation of it's own &amp; the Project Team are now looking to close this project down as completed.   
26/01/10 AK - Project Start date populated as per the data saved in Clarity.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
20/10/09 AK - Update rec'd from Dave Addison. This project is being included under COR0962 - Query Services. In light of this, Dave will send email to Vicky Palmer requesting her acceptance to close this down. BER due date amended to 30/11/09.
12/10/09 AK - Email sent to Dave Addison from Katrina Stait stating "After a recent discussion with Linda it appears that COR0962 and COR0965 have been merged.  Could you please confirm this so that the logging and tracking sheet can be updated.  Could you also confirm which COR number to be kept and which will be dropped."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24/07/09 AK - Update rec'd from Dave Addison at Workload Meeting on 22/07/09. This work is being carried out in line with COR0962 - Query Services, therefore BER due date has been amended to 08/09/09 in line with COR0962.
06/07/09 AK - Update rec'd from Dave Addison. The solution for this work will be to plug into BPMS. This work will be carried out as part of the Business Case for Query Services (COR0962). BER due date populated as 01/08/09 in line with COR0962.
02/06/09 AK - Email rec'd from Vicky Palmer stating "The delays around this have been due to me trying to understand if this is closed whether that means the requirement has gone away or been subsumed within something else. I believe it may now, effectively, be covered by the scope of the BPMS project (or at least be very closely linked to it). Dave Addison is following up for me, but until I’m absolutely clear on where it lands I’m not happy to close it down at this time."
01/06/09 AK - Email sent to Vicky Palmer stating "Further to my previous emails (attached), please can you confirm your agreement for the closure of COR0965 - Batch Processing Solution for PAF Checking Address Quality."
30/04/09 AK - Email sent to Vicky Palmer stating "Further to my previous email, please can you confirm your agreement for the closure of COR0965 - Batch Processing Solution for PAF Checking Address Quality."
31/03/09 AK - Email sent to Vicky Palmer stating "Following the attached notes, I have been informed by Dave Addison that COR0965 - Batch Processing Solution for PAF Checking Address Quality can be closed down. As the named Process Owner of this change order, could you confirm your agreement for the official closure of COR0965."
27/03/09 AK - Dave Addison stated that this change should be closed.
08/10/08 KB - Note sent to DA &amp; VP asking for approval to close COR965.                                                        
30/09/08 AK - Email rec'd from Linda Graham stating "I would just like to make you aware that Service Delivery is perusing a tactical solution for the above change. Therefore, the Project Team will not pursue COR965 at this point in time. I would also like you to note that COR 965 will be covered in the scope of COR962."
30/09/08 AK - Email sent to Dave Addison stating "This internal change was raised on 11/03/08 &amp; has remained at EQ-PROD status since 12/03/08. I have attached the history we have in the Tracking Sheet. Please can you have a look into this &amp; provide me with an update so that I can ensure the Tracking Sheet correctly reflects the situation."
18/04/08 AK - Email rec'd from Max Pemberton stating "cor 0965 is under Bob at the moment as far as the Logging and Tracking sheet is concerned, also showing as a Category 4 (All Distribution Networks) spend from ASA Change Budget. During a recent meeting it was advised that this should be under Dave Addison and that it should be funded via Category 6 (xoserve's Business Improvement fund) (as a reminder - please check your manager aligned reports and inform of any changes). We will make this change in the logging and tracking sheet and flow it through to the other sheets - hence please respond if this is not correct!" Tracking Sheet amended to reflect changes.</v>
          </cell>
          <cell r="AH217" t="str">
            <v>IMPD</v>
          </cell>
          <cell r="AI217">
            <v>41238</v>
          </cell>
          <cell r="AO217">
            <v>41238</v>
          </cell>
          <cell r="AP217">
            <v>41670</v>
          </cell>
        </row>
        <row r="218">
          <cell r="A218">
            <v>3317</v>
          </cell>
          <cell r="B218" t="str">
            <v>COR3317</v>
          </cell>
          <cell r="C218" t="str">
            <v>New Report for Regulatory Reporting (SHQ)</v>
          </cell>
          <cell r="D218">
            <v>41716</v>
          </cell>
          <cell r="E218" t="str">
            <v>PD-CLSD</v>
          </cell>
          <cell r="F218">
            <v>41816</v>
          </cell>
          <cell r="G218">
            <v>0</v>
          </cell>
          <cell r="H218">
            <v>41675</v>
          </cell>
          <cell r="I218">
            <v>41688</v>
          </cell>
          <cell r="J218">
            <v>0</v>
          </cell>
          <cell r="K218" t="str">
            <v>NNW</v>
          </cell>
          <cell r="L218" t="str">
            <v>NGN</v>
          </cell>
          <cell r="M218" t="str">
            <v>Jo Ferguson</v>
          </cell>
          <cell r="N218" t="str">
            <v>ICAF 05/02/14</v>
          </cell>
          <cell r="O218" t="str">
            <v>Lorraine Cave</v>
          </cell>
          <cell r="P218" t="str">
            <v>CO</v>
          </cell>
          <cell r="Q218" t="str">
            <v>COMPLETE</v>
          </cell>
          <cell r="R218">
            <v>1</v>
          </cell>
          <cell r="S218">
            <v>41816</v>
          </cell>
          <cell r="U218">
            <v>41697</v>
          </cell>
          <cell r="V218">
            <v>41710</v>
          </cell>
          <cell r="W218">
            <v>41710</v>
          </cell>
          <cell r="Y218" t="str">
            <v>Pre-Sanction 11/03/2014</v>
          </cell>
          <cell r="Z218">
            <v>2069</v>
          </cell>
          <cell r="AC218" t="str">
            <v>SENT</v>
          </cell>
          <cell r="AD218">
            <v>41729</v>
          </cell>
          <cell r="AE218">
            <v>0</v>
          </cell>
          <cell r="AF218">
            <v>5</v>
          </cell>
          <cell r="AG218" t="str">
            <v>18/03/14 KB - Slight title change to align with more logical title contained with the CA provided by Jo Ferguson on 18/03/14.</v>
          </cell>
          <cell r="AH218" t="str">
            <v>CLSD</v>
          </cell>
          <cell r="AI218">
            <v>41816</v>
          </cell>
          <cell r="AJ218">
            <v>41695</v>
          </cell>
          <cell r="AL218">
            <v>41729</v>
          </cell>
          <cell r="AM218">
            <v>41729</v>
          </cell>
          <cell r="AN218">
            <v>41729</v>
          </cell>
          <cell r="AO218">
            <v>41730</v>
          </cell>
        </row>
        <row r="219">
          <cell r="A219">
            <v>3301</v>
          </cell>
          <cell r="B219" t="str">
            <v>COR3301</v>
          </cell>
          <cell r="C219" t="str">
            <v>MI for Shorthaul Charges</v>
          </cell>
          <cell r="D219">
            <v>41795</v>
          </cell>
          <cell r="E219" t="str">
            <v>PD-CLSD</v>
          </cell>
          <cell r="F219">
            <v>41967</v>
          </cell>
          <cell r="G219">
            <v>0</v>
          </cell>
          <cell r="H219">
            <v>41649</v>
          </cell>
          <cell r="I219">
            <v>41662</v>
          </cell>
          <cell r="J219">
            <v>0</v>
          </cell>
          <cell r="K219" t="str">
            <v>NNW</v>
          </cell>
          <cell r="L219" t="str">
            <v>NGT</v>
          </cell>
          <cell r="M219" t="str">
            <v>Sean McGoldrick</v>
          </cell>
          <cell r="N219" t="str">
            <v>ICAF Meeting 15/01/14</v>
          </cell>
          <cell r="O219" t="str">
            <v>Jessica Harris</v>
          </cell>
          <cell r="P219" t="str">
            <v>CO</v>
          </cell>
          <cell r="Q219" t="str">
            <v>COMPLETE</v>
          </cell>
          <cell r="R219">
            <v>1</v>
          </cell>
          <cell r="S219">
            <v>41967</v>
          </cell>
          <cell r="T219">
            <v>0</v>
          </cell>
          <cell r="U219">
            <v>41711</v>
          </cell>
          <cell r="V219">
            <v>41724</v>
          </cell>
          <cell r="W219">
            <v>41754</v>
          </cell>
          <cell r="Y219" t="str">
            <v>Pre Sanction Review Meeting 22/04/14</v>
          </cell>
          <cell r="Z219">
            <v>5600</v>
          </cell>
          <cell r="AC219" t="str">
            <v>SENT</v>
          </cell>
          <cell r="AD219">
            <v>41822</v>
          </cell>
          <cell r="AE219">
            <v>0</v>
          </cell>
          <cell r="AF219">
            <v>5</v>
          </cell>
          <cell r="AG219" t="str">
            <v>14/08/14 KB - Imp date of 07/08/14 advised by Jo Harze.</v>
          </cell>
          <cell r="AH219" t="str">
            <v>CLSD</v>
          </cell>
          <cell r="AI219">
            <v>41967</v>
          </cell>
          <cell r="AJ219">
            <v>41705</v>
          </cell>
          <cell r="AL219">
            <v>41808</v>
          </cell>
          <cell r="AM219">
            <v>41822</v>
          </cell>
          <cell r="AO219">
            <v>41858</v>
          </cell>
          <cell r="AP219">
            <v>41950</v>
          </cell>
        </row>
        <row r="220">
          <cell r="A220">
            <v>3286</v>
          </cell>
          <cell r="B220" t="str">
            <v>COR3286</v>
          </cell>
          <cell r="C220" t="str">
            <v>Supply Point Registration – Facilitation of Faster Switching</v>
          </cell>
          <cell r="D220">
            <v>41765</v>
          </cell>
          <cell r="E220" t="str">
            <v>PD-CLSD</v>
          </cell>
          <cell r="F220">
            <v>42423</v>
          </cell>
          <cell r="G220">
            <v>0</v>
          </cell>
          <cell r="H220">
            <v>41662</v>
          </cell>
          <cell r="I220">
            <v>41675</v>
          </cell>
          <cell r="J220">
            <v>1</v>
          </cell>
          <cell r="K220" t="str">
            <v>ADN</v>
          </cell>
          <cell r="M220" t="str">
            <v>Ruth Thomas</v>
          </cell>
          <cell r="N220" t="str">
            <v>ICAF Meeting 08/01/14</v>
          </cell>
          <cell r="O220" t="str">
            <v>Andy Simpson</v>
          </cell>
          <cell r="P220" t="str">
            <v>CO</v>
          </cell>
          <cell r="Q220" t="str">
            <v>COMPLETE</v>
          </cell>
          <cell r="R220">
            <v>1</v>
          </cell>
          <cell r="T220">
            <v>97717</v>
          </cell>
          <cell r="U220">
            <v>41684</v>
          </cell>
          <cell r="V220">
            <v>41698</v>
          </cell>
          <cell r="W220">
            <v>41760</v>
          </cell>
          <cell r="Y220" t="str">
            <v>Pre Sanction Review Meeting 29/04/14</v>
          </cell>
          <cell r="Z220">
            <v>897720</v>
          </cell>
          <cell r="AC220" t="str">
            <v>SENT</v>
          </cell>
          <cell r="AD220">
            <v>41778</v>
          </cell>
          <cell r="AE220">
            <v>0</v>
          </cell>
          <cell r="AF220">
            <v>3</v>
          </cell>
          <cell r="AG220" t="str">
            <v>23.02.16: ECF now approved and filed in the config library_x000D_
24/12/15: Cm: Andy Simpson - has ask for this to be closed and I have chased for the ECF from Mark Bignell._x000D_
16/11/15: CM Approved CCN received from Chris Warner today. I have chased for the ECF from Mark Bignell. Once done I can close this off on the status can change to PD-CLSD database and change to status to PD-CLSD._x000D_
13/11/15: CM Discussed at CMSG that Chris is happy to close this project down now. I have emailed Chris today just to get this back in writing from him._x000D_
29/10/15- CM has sent an email chaser for the approval of the CCN from the originator._x000D_
26/10/15- CM Email from debi Jones with_x000D_
14/09/15 - CM Chased Andy Simpson for CCN due back on 11/09/15 - can we chase this for Andy or will he?_x000D_
13/08/15 CM sent out the CCN to networks._x000D_
5/08/2015 NC Waiting for Closedown documents - emailed DJ - once received project can be closed_x000D_
_x000D_
10/11/14 KB - Note from John Baines confirming imp on 08/10/14 and that PIS will run until 12/12/14.  _x000D_
08/04/14 KB - BEO received for revised EQR.  _x000D_
25/03/14 KB - Revised EQR issued following Pre Sanction approval. A BEO is required for the combined analysis &amp; design costs. _x000D_
23/01/14 KB - CO received from Alan. _x000D_
20/01/14 KB - Update ptovided by AS - Awaiting Change Order from Networks (internal Change Request raised in the meantime).  In start-up phase of the project, Business Case approved at XEC, workpack discussions ongoing with Wipro._x000D_
15/01/14 KB - This was originally submitted by Jane Rocky as a Change Request in order to start analysis, pending the submission of a CO. Dave Turpin has drafted a CO which was sent to Alan Raper on 15/01/14 - await formal CO submission from Alan.</v>
          </cell>
          <cell r="AH220" t="str">
            <v>CLSD</v>
          </cell>
          <cell r="AI220">
            <v>42423</v>
          </cell>
          <cell r="AJ220">
            <v>41667</v>
          </cell>
          <cell r="AL220">
            <v>41779</v>
          </cell>
          <cell r="AM220">
            <v>41778</v>
          </cell>
          <cell r="AO220">
            <v>41953</v>
          </cell>
        </row>
        <row r="221">
          <cell r="A221">
            <v>2091</v>
          </cell>
          <cell r="B221" t="str">
            <v>COR2091</v>
          </cell>
          <cell r="C221" t="str">
            <v>AQ 2011</v>
          </cell>
          <cell r="D221">
            <v>40620</v>
          </cell>
          <cell r="E221" t="str">
            <v>PD-CLSD</v>
          </cell>
          <cell r="F221">
            <v>41338</v>
          </cell>
          <cell r="G221">
            <v>0</v>
          </cell>
          <cell r="H221">
            <v>40478</v>
          </cell>
          <cell r="I221">
            <v>40574</v>
          </cell>
          <cell r="J221">
            <v>0</v>
          </cell>
          <cell r="N221" t="str">
            <v>Workload Meeting 27/10/10</v>
          </cell>
          <cell r="O221" t="str">
            <v>Lorraine Cave</v>
          </cell>
          <cell r="P221" t="str">
            <v>BI</v>
          </cell>
          <cell r="Q221" t="str">
            <v>COMPLETE</v>
          </cell>
          <cell r="R221">
            <v>0</v>
          </cell>
          <cell r="U221">
            <v>40560</v>
          </cell>
          <cell r="V221">
            <v>40627</v>
          </cell>
          <cell r="W221">
            <v>40620</v>
          </cell>
          <cell r="X221">
            <v>40620</v>
          </cell>
          <cell r="AC221" t="str">
            <v>RCVD</v>
          </cell>
          <cell r="AD221">
            <v>40620</v>
          </cell>
          <cell r="AE221">
            <v>0</v>
          </cell>
          <cell r="AF221">
            <v>6</v>
          </cell>
          <cell r="AG221" t="str">
            <v>05/03/13 KB - Note received from Linda Whitcroft authorising closure of COR2091. Set to PD-CLSD. _x000D_
04/03/13 KB - Note sent to Linda Whitcroft (Process Owner) requesting formal approval to close this project.  _x000D_
20/03/12 AK - Discussed at Workload Meeting on 14/03/12. Planned completion is now 18/05/12.
16/02/12 AK - Discussed at Workload Meeting on 15/02/12. Planned completion is now 29/02/12.
10/02/12 AK - Discussed at Workload Meeting on 08/02/12. Planned completion is now 29/02/12.
18/11/11 AK - Update rec'd from Ian Bevan. As part of the CCN Amnesty, CCN due date amended from 16/12/11 to 31/01/12.
28/03/11 AK - Update rec'd from Ian Bevan. PID (BER equivalent) was approved on 18/03/11. Due to the nature of this change, no SN will be produced. Implementation will be 01/10/11.
23/03/11 AK - Discussed at Workload Meeting today. PID has been approved, therefore status needs to be amended. Project Team to advise Programme Office of PID approval date.
16/03/11 KB - Discussed at Workload meeting.  BE IR date amended from 11/03/11 to 25/03/11.                                                                                                                                            09/03/11 AK - Discussed at Workload Meeting today. BE IR date amended from 02/03/11 to 11/03/11.
02/03/11 - Discussed at Workload Meeting. PID is due to be approved today.
24/02/11 AK - Discussed at Workload Meeting on 23/02/11. PID is to be approved on 02/03/11, therefore BE IR date amended from 22/02/11 to 02/03/11.
08/02/11 AK - Update rec'd from Ian Bevan. Project Brief (EQR) was approved on 17/01/11. Status amended to BE-PROD &amp; BE IR date populated as 22/02/11.
02/02/11 KB - Discussed at Workload meeting today.  Project Brief has been approved, meetings are currently being arranged to discuss the PID.  IB was advised that the Project Brief will suffice as an EQIR.                                                                                                    
26/01/11 AK - Discussed at Workload Meeting today. Update to be provided by Project Team.
06/01/11 AK - Update rec'd from Sarah Hall. Project is still in very early stages. EQ IR date amended from 24/12/10 to 31/01/11.
07/12/10 AK - Update rec'd from Ian Bevan following the release of the Manager Aligned Report. EQ IR date amended from 26/11/10 to 24/12/10.
02/12/10 AK - Discussed at Workload Meeting on 01/12/10. Project Brief has been prepared &amp; is currently being reviewed.
22/11/10 AK - Update rec'd from Lorraine Cave following the release of the Manager Aligned Report. Project Brief in progress with IW.
18/11/10 AK - Discussed at Workload Meeting on 17/11/10. Project Brief is in the process of being prepared. EQ IR date moved back to 26/11/10
27/10/10 KB - Approved at Workload Meeting.</v>
          </cell>
          <cell r="AH221" t="str">
            <v>CLSD</v>
          </cell>
          <cell r="AI221">
            <v>41338</v>
          </cell>
          <cell r="AJ221">
            <v>40560</v>
          </cell>
          <cell r="AK221">
            <v>40560</v>
          </cell>
          <cell r="AO221">
            <v>40823</v>
          </cell>
          <cell r="AP221">
            <v>40939</v>
          </cell>
        </row>
        <row r="222">
          <cell r="A222">
            <v>2134</v>
          </cell>
          <cell r="B222" t="str">
            <v>COR2134</v>
          </cell>
          <cell r="C222" t="str">
            <v>Fusion Gen Upgrade</v>
          </cell>
          <cell r="D222">
            <v>40701</v>
          </cell>
          <cell r="E222" t="str">
            <v>PD-CLSD</v>
          </cell>
          <cell r="F222">
            <v>40851</v>
          </cell>
          <cell r="G222">
            <v>0</v>
          </cell>
          <cell r="H222">
            <v>40500</v>
          </cell>
          <cell r="I222">
            <v>40633</v>
          </cell>
          <cell r="J222">
            <v>0</v>
          </cell>
          <cell r="N222" t="str">
            <v>Workload Meeting 24/11/10</v>
          </cell>
          <cell r="O222" t="str">
            <v>Chris Fears</v>
          </cell>
          <cell r="P222" t="str">
            <v>BI</v>
          </cell>
          <cell r="Q222" t="str">
            <v>COMPLETE</v>
          </cell>
          <cell r="R222">
            <v>0</v>
          </cell>
          <cell r="U222">
            <v>40721</v>
          </cell>
          <cell r="V222">
            <v>40701</v>
          </cell>
          <cell r="W222">
            <v>40701</v>
          </cell>
          <cell r="X222">
            <v>40701</v>
          </cell>
          <cell r="Y222" t="str">
            <v>XEC on 07/06/11</v>
          </cell>
          <cell r="AC222" t="str">
            <v>RCVD</v>
          </cell>
          <cell r="AD222">
            <v>40701</v>
          </cell>
          <cell r="AE222">
            <v>0</v>
          </cell>
          <cell r="AF222">
            <v>7</v>
          </cell>
          <cell r="AG222" t="str">
            <v>01/11/11 AK - Email rec'd from Christina McArthur stating "CPR 2134 Fusion Gen Upgrade was for the delivery of a impact assessment, work has been completed and a CCN is due to be submitted.  Therefore, I apologise that 2134 cannot be cancelled. A new COR 24 has been raised which is for the delivery phase of COR2134 plus Oracle Upgrade. Sorry for any confusion." PD-SENT status backed out of Tracking Sheet &amp; CCN due date populated as 01/11/11.
01/11/11 AK - Christina McArthur advised that this change has been replaced by COR2432. Email sent to Steve Adcock stating "Christina McArthur has advised that the change detailed above has been replaced by COR2432 - Oracle &amp; CA Gen Upgrade. Both of these changes were raised internally by Projects &amp; Change Management. As there is no named Process Owner for this change order, as Head of xoserve Projects &amp; Change Management, please could you confirm your agreement for the official closure in order to satisfy audit requirements. If you need any more information, please let me know."
28/10/11 AK - Discussed at Workload Meeting on 26/10/11. Project Team to supply new CCN due date.
01/09/11 KB - E mail received from Christina advising that "Impact Assessment has been signed off by key stakeholders, the project is now in the closure stage"
30/08/11 AK - Following the release of the Manager Aligned Report, email rec'd from Christina McArthur stating "COR2134 delivered products as per the agreed plan on 19/08/11. CCN Closure Date end 31/10/11."
18/07/11 AK - Email rec'd from Christina McArthur stating "Business Case approved in June 2011, Jumar Consultants stated work on 4th July and analysis in progress." Spoke to Christina who confirmed that the Project Brief was approved on 27/06/11. The Business Case was approved at XEC on 07/06/11. As this is an internal project, no SN will be produced. There is no implementation as this is an assessment which is planned for completion on 19/08/11.
29/06/11 AK - Discussed at Workload Meeting today. Project Manager amended from Iain Collin to Chris Fears.
19/04/11 AK - Following the release of the Manager Aligned Report, update received from Christina McArthur stating "Project Brief issued, Work packs issued to suppliers for quotation, responses due back 6th May.  XEC Business Case approval target date now planned for 7th June 2011."
30/03/11 AK - Discussed at Workload Meeting today. Project Brief was sent out for approval on Wednesday, 23/03/11.
09/03/11 AK - Discussed at Workload Meeting today. EQ IR date amended from 11/03/11 to 31/03/11.
03/03/11 - Discussed at Workload Meeting on 02/03/11. EQ IR due 11/03/11. New date to be advised.</v>
          </cell>
          <cell r="AH222" t="str">
            <v>CLSD</v>
          </cell>
          <cell r="AI222">
            <v>40851</v>
          </cell>
          <cell r="AJ222">
            <v>40625</v>
          </cell>
          <cell r="AK222">
            <v>40625</v>
          </cell>
          <cell r="AO222">
            <v>40774</v>
          </cell>
          <cell r="AP222">
            <v>40851</v>
          </cell>
        </row>
        <row r="223">
          <cell r="A223">
            <v>2135</v>
          </cell>
          <cell r="B223" t="str">
            <v>COR2135</v>
          </cell>
          <cell r="C223" t="str">
            <v>Code Repository</v>
          </cell>
          <cell r="E223" t="str">
            <v>EQ-CLSD</v>
          </cell>
          <cell r="F223">
            <v>40847</v>
          </cell>
          <cell r="G223">
            <v>0</v>
          </cell>
          <cell r="H223">
            <v>40500</v>
          </cell>
          <cell r="I223">
            <v>40856</v>
          </cell>
          <cell r="J223">
            <v>0</v>
          </cell>
          <cell r="N223" t="str">
            <v>Workload Meeting 24/11/10</v>
          </cell>
          <cell r="P223" t="str">
            <v>BI</v>
          </cell>
          <cell r="Q223" t="str">
            <v>CLOSED</v>
          </cell>
          <cell r="R223">
            <v>0</v>
          </cell>
          <cell r="AE223">
            <v>0</v>
          </cell>
          <cell r="AF223">
            <v>7</v>
          </cell>
          <cell r="AG223" t="str">
            <v xml:space="preserve">31/10/11 AK - Email rec'd from Steve Adcock on 28/10/11 authorising the closure of this change.
28/10/11 AK - Email sent to Steve Adcock stating "Chris Fears has advised that the change detailed above is being merged into COR2411 - Code Repository Tool. Both of these changes were raised internally by Projects &amp; Change Management. As there is no named Process Owner for this change order, as Head of xoserve Projects &amp; Change Management, please could you confirm your agreement for the official closure in order to satisfy audit requirements. If you need any more information, please let me know."
27/10/11 AK - Discussed at Workload Meeting on 26/10/11. Chris Fears had previously advised that this change will be merged with COR2411 - Code Configuration Tool &amp; this work would be carried out by Lee Foster. Matt Rider advised that he was not aware of this change becomming Lee's responsibility &amp; therefore he would like to speak to Lee before the change is formally allocated. EQ IR populated as 09/11/11 to maintain visibility.
11/10/11 AK - Update rec'd from Chris Fears. Although this project is currently assigned to him, the work will not be carried out by Chris. This project needs to be shown as no manager assigned &amp; be discussed at the next Workload Meeting. The EQIR date of 01/10/11 has been removed, awaiting a new Project Manager to be allocated.
29/06/11 AK - Discussed at Workload Meeting today. Project Manager amended from Iain Collin to Chris Fears.
21/01/11 AK - Email rec'd from Chris Fears in response to Iain's email stating "Can we please get together to discuss your timeframes as they seem a little at odds with what I might have expected." Iain responded stating "The start date for this was re-scheduled as part on the BP11 planning discussions because (across xoserve) we have too much work scheduled in the same year. The project completion date is merely to reflect the year in which budget will be allocated, I have no view on the planned go live date yet. Are there any operational requirements that would drive this?"
18/01/11 AK - Email rec'd from Iain Collin stating "Please note that in accordance with the funding profile agreed for BP11, COR 2135 Code Repository project has been re-scheduled in Clarity as follows: Key milestones: Start-up stage XEC submission  01/10/11 * Project Brief Issued for Review  01/11/11 * Project Brief Approved   01/12/11 * Analysis &amp; Design Stage XEC Submission 01/12/11 * PID Issued for Review 01/04/12 * PID Approved &amp; Build stage XEC submission 01/07/12 * Project Completed 30/03/13". EQ IR date amended from 11/02/11 to 01/10/11. </v>
          </cell>
        </row>
        <row r="224">
          <cell r="A224">
            <v>2136</v>
          </cell>
          <cell r="B224" t="str">
            <v>COR2136</v>
          </cell>
          <cell r="C224" t="str">
            <v>Network Time Server</v>
          </cell>
          <cell r="E224" t="str">
            <v>EQ-CLSD</v>
          </cell>
          <cell r="F224">
            <v>40847</v>
          </cell>
          <cell r="G224">
            <v>0</v>
          </cell>
          <cell r="H224">
            <v>40500</v>
          </cell>
          <cell r="J224">
            <v>0</v>
          </cell>
          <cell r="N224" t="str">
            <v>Workload Meeting 24/11/10</v>
          </cell>
          <cell r="P224" t="str">
            <v>BI</v>
          </cell>
          <cell r="Q224" t="str">
            <v>CLOSED</v>
          </cell>
          <cell r="R224">
            <v>0</v>
          </cell>
          <cell r="AE224">
            <v>0</v>
          </cell>
          <cell r="AF224">
            <v>7</v>
          </cell>
          <cell r="AG224" t="str">
            <v>31/10/11 AK - Email rec'd from Steve Adcock on 28/10/11 authorising the closure of this change.
28/10/11 AK - Discussed at Workload Meeting on 26/10/11. Chris Fears had previously advised that this change is no longer required. Email sent to Steve Adcock stating "Following discussion at the Workload Meeting held on 26/10/11 it was felt that the change detailed above is no longer required. This was an internal project raised by Iain Collin on 19/11/10. As there is no named Process Owner for this change order, as Head of xoserve Projects &amp; Change Management, please could you confirm your agreement for the official closure in order to satisfy audit requirements. If you need any more information, please let me know."
11/10/11 AK - Update rec'd from Chris Fears. Although this project is currently assigned to him, the work will not be carried out by Chris. This project needs to be shown as no manager assigned &amp; be discussed at the next Workload Meeting. The EQIR date of 01/06/12 has been removed, awaiting a new Project Manager to be allocated.
29/06/11 AK - Discussed at Workload Meeting today. Project Manager amended from Iain Collin to Chris Fears.
21/01/11 AK - Email rec'd from Chris Fears in response to Iain's email stating "We need to discuss the dates, I am comfortable that it has been moved back but some of the dates do not flow." Iain responded stating "Well spotted, not sure what when wrong there. How does this look? Key milestones: Startup stage XEC submission Fri 01/06/12 * Project Brief Issued for Review Mon 16/07/12 * Project Brief Approved Mon 30/07/12 * Analysis &amp; Design Stage XEC Submission Mon 13/08/12 * PID Issued for Review Mon 01/10/12 * PID Approved Mon 15/10/12 * Build Stage XEC Submission Mon 22/10/12 * Project Completed Fri 01/03/13"
18/01/11 AK - Email rec'd from Iain Collin stating "Please note the Clarity plan for COR2136 – Network Time Server has been updated to reflect the dates agreed for BP11. That is, due to other higher priority projects, this one has been pushed out to 20012/13 as follows: Key milestones: Startup Stage XEC Submission Fri 01/06/12 * Project Brief Issued for Review Mon 16/07/12 * Project Brief Approved Mon 30/07/12 * Analysis &amp; Design Stage XEC Submission Mon 13/08/12 * PID Issued for Review Tue 28/08/12 * PID Approved Mon 20/08/12 * Build Stage XEC Submission Mon 03/09/12 * Project Completed Thu 28/02/13". EQ IR date amended from 08/07/11 to 01/06/12.</v>
          </cell>
        </row>
        <row r="225">
          <cell r="A225">
            <v>2925</v>
          </cell>
          <cell r="B225" t="str">
            <v>COR2925</v>
          </cell>
          <cell r="C225" t="str">
            <v>Gemini Integration with PRISMA</v>
          </cell>
          <cell r="E225" t="str">
            <v>PD-CLSD</v>
          </cell>
          <cell r="F225">
            <v>41681</v>
          </cell>
          <cell r="G225">
            <v>1</v>
          </cell>
          <cell r="H225">
            <v>41305</v>
          </cell>
          <cell r="I225">
            <v>41319</v>
          </cell>
          <cell r="J225">
            <v>0</v>
          </cell>
          <cell r="K225" t="str">
            <v>NNW</v>
          </cell>
          <cell r="L225" t="str">
            <v>NGT</v>
          </cell>
          <cell r="M225" t="str">
            <v>Sean McGoldrick</v>
          </cell>
          <cell r="N225" t="str">
            <v>Workload Meeting 13/02/13</v>
          </cell>
          <cell r="O225" t="str">
            <v>Andy Earnshaw</v>
          </cell>
          <cell r="P225" t="str">
            <v>CO</v>
          </cell>
          <cell r="Q225" t="str">
            <v>COMPLETE</v>
          </cell>
          <cell r="R225">
            <v>1</v>
          </cell>
          <cell r="T225">
            <v>76200</v>
          </cell>
          <cell r="U225">
            <v>41445</v>
          </cell>
          <cell r="V225">
            <v>41458</v>
          </cell>
          <cell r="AE225">
            <v>0</v>
          </cell>
          <cell r="AF225">
            <v>5</v>
          </cell>
          <cell r="AG225" t="str">
            <v>03/09/13 KB - E mail received form Sean confirming his approval for Xoserve to not deliver a BER for COR2925 &amp; COR2959.  NGT will expect to receive a Word document detailing the information usually contained within a BER.  Noe sent to Project team advising of this update and asking how they wish to proceed in terms of target dates._x000D_
_x000D_
11/10/2013 AT - BER Due 11/10/2013 not needed. Date removed from Original BER Due Date field to proevent MI report fail._x000D_
_x000D_
03/09/13 KB - E mail received form Sean confirming his approval for Xoserve to not deliver a BER for COR2925 &amp; COR2959.  NGT will expect to receive a Word document detailing the information usually contained within a BER.  Noe sent to Project team advising of this update and asking how they wish to proceed in terms of target dates._x000D_
_x000D_
16/08/13 KB - Refer to email from Andy Earnshaw to Julie Varney with regard to potentially not submitting a BER for COR2925 - await further notification from NGT._x000D_
_x000D_
13/05/13 KB - Revised CO received from UKT.  Forwarded to AE asking him to advise if this will impact upon the current EQR date of 28/05/13. _x000D_
3/04/13 KB - EQR due date changed to 28/05/13 as original date of 25/05 falls on a weekend.  _x000D_
22/04/13 KB - Note sent to Jo Duncan asking for confirmation of EQR delivery date. _x000D_
03/04/13 KB - Discussed at Workload meeting - EQR date will be 6 weeks from agreement of the NDA which was only agreed w/e 29/03/13 - AE to confirm EQR due date._x000D_
_x000D_
05/03/13 KB - Spoke to AE with regard to EQR delivery date.  They are still awaiting the outcome of discussions between NGT and Prisma with regard to the Non Disclosure Agreement (NDA) - something that Xoseve are not involved in nor have any influence over.  EQR date should be left as TBC - AE will advise further._x000D_
_x000D_
14/02/13 KB - EQR delivery date will be either 06/03 or 05/04, depending upon which option UKT take as outlined in the EQIR sent by Andy Earnshaw.</v>
          </cell>
          <cell r="AH225" t="str">
            <v>CLSD</v>
          </cell>
          <cell r="AI225">
            <v>41681</v>
          </cell>
          <cell r="AJ225">
            <v>41422</v>
          </cell>
        </row>
        <row r="226">
          <cell r="A226">
            <v>2693</v>
          </cell>
          <cell r="B226" t="str">
            <v>COR2693</v>
          </cell>
          <cell r="C226" t="str">
            <v>IT360 Resilience Project</v>
          </cell>
          <cell r="E226" t="str">
            <v>PD-CLSD</v>
          </cell>
          <cell r="F226">
            <v>41466</v>
          </cell>
          <cell r="G226">
            <v>1</v>
          </cell>
          <cell r="H226">
            <v>41106</v>
          </cell>
          <cell r="I226">
            <v>41120</v>
          </cell>
          <cell r="J226">
            <v>0</v>
          </cell>
          <cell r="N226" t="str">
            <v>Workload Meeting 18/07/12</v>
          </cell>
          <cell r="O226" t="str">
            <v>Andy Earnshaw</v>
          </cell>
          <cell r="P226" t="str">
            <v>CO</v>
          </cell>
          <cell r="Q226" t="str">
            <v>COMPLETE</v>
          </cell>
          <cell r="R226">
            <v>0</v>
          </cell>
          <cell r="U226">
            <v>41120</v>
          </cell>
          <cell r="V226">
            <v>41134</v>
          </cell>
          <cell r="W226">
            <v>41142</v>
          </cell>
          <cell r="X226">
            <v>41180</v>
          </cell>
          <cell r="AE226">
            <v>0</v>
          </cell>
          <cell r="AF226">
            <v>7</v>
          </cell>
          <cell r="AG226" t="str">
            <v>12/06/13 KB - Note from Jessica advising that PIA was accepted at XEC on 22/06/13 - closedown now completing.  _x000D_
09/01/13 KB - Implementation confirmed per e-mail from AE                                                                                                                                            14/11/12 KB - PM changed from Andy Simpson to Andy Earnshaw as advised by AS.                                                                                                   07/11/12 KB - Update provided by AE outside of Workload meeting - Implementation due date 07/01/13.                                                                                                                                                                          29/10/12 KB - Update from Jessica Harris confirming that BER was approved on 25/09/12 and project now in delivery phase.                                                                                                                                         26/09/12 KB - Update provided by Jessica outside of Workload meeting - Business Case was approved on 25/09/12.                                                                                                                                                   30/08/12 KB - Update provided by Jessica - Business Case is in progress, due for sign-off end of September.  BER due date populated with 28/09/12.                                                                                                                                                                         20/08/12 KB - Update from Jessica Harris - "The project brief is approved (as per note from Monali Kale) and Workpack response due 21/8"</v>
          </cell>
          <cell r="AH226" t="str">
            <v>CLSD</v>
          </cell>
          <cell r="AI226">
            <v>41466</v>
          </cell>
          <cell r="AJ226">
            <v>41120</v>
          </cell>
          <cell r="AO226">
            <v>41281</v>
          </cell>
        </row>
        <row r="227">
          <cell r="A227">
            <v>1859</v>
          </cell>
          <cell r="B227" t="str">
            <v>COR1859</v>
          </cell>
          <cell r="C227" t="str">
            <v>CSEPs Reconciliation J82 Rejection Report</v>
          </cell>
          <cell r="E227" t="str">
            <v>EQ-CLSD</v>
          </cell>
          <cell r="F227">
            <v>41592</v>
          </cell>
          <cell r="G227">
            <v>1</v>
          </cell>
          <cell r="H227">
            <v>40322</v>
          </cell>
          <cell r="J227">
            <v>0</v>
          </cell>
          <cell r="N227" t="str">
            <v>Workload Meeting 02/06/10</v>
          </cell>
          <cell r="O227" t="str">
            <v>Lorraine Cave</v>
          </cell>
          <cell r="P227" t="str">
            <v>BI</v>
          </cell>
          <cell r="Q227" t="str">
            <v>CLOSED</v>
          </cell>
          <cell r="R227">
            <v>0</v>
          </cell>
          <cell r="AE227">
            <v>0</v>
          </cell>
          <cell r="AF227">
            <v>6</v>
          </cell>
          <cell r="AG227"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228">
          <cell r="A228">
            <v>3706</v>
          </cell>
          <cell r="B228" t="str">
            <v>COR3706</v>
          </cell>
          <cell r="C228" t="str">
            <v>Updating Contact Centre telephone system</v>
          </cell>
          <cell r="D228">
            <v>42139</v>
          </cell>
          <cell r="E228" t="str">
            <v>PD-POPD</v>
          </cell>
          <cell r="F228">
            <v>42811</v>
          </cell>
          <cell r="G228">
            <v>0</v>
          </cell>
          <cell r="H228">
            <v>42143</v>
          </cell>
          <cell r="J228">
            <v>0</v>
          </cell>
          <cell r="N228" t="str">
            <v>Approved by Pre-Sanction 23/06/15</v>
          </cell>
          <cell r="O228" t="str">
            <v>Mark Pollard</v>
          </cell>
          <cell r="P228" t="str">
            <v>CR</v>
          </cell>
          <cell r="Q228" t="str">
            <v>LIVE</v>
          </cell>
          <cell r="R228">
            <v>0</v>
          </cell>
          <cell r="AE228">
            <v>0</v>
          </cell>
          <cell r="AF228">
            <v>7</v>
          </cell>
          <cell r="AG228" t="str">
            <v>10/08/17 DC Email sent to RP requesting to close this old project._x000D_
08/08/17 DC Put to status PD-POPD and sent to BP re chasing._x000D_
27/07/17 DC Change the PM from DD to Mark Pollard._x000D_
17/03/17 DC This project was implemented a long time ago, we need closedown docs._x000D_
21/03/16 Planning meeting -LC to action closedown docs .. Push out to 15th April_x000D_
28/01/15: LC to send through internal closedown _x000D_
docs for this project._x000D_
_x000D_
14/12/15 CM - NEED TO SUBMIT A PCC FORM STILL GETTING INVOICES AIMING TO CLOSE DOWN BY END OF JAN_x000D_
_x000D_
16/11/15 CM: Update from the planning meeting - LC to send over the paperwrk for this project._x000D_
_x000D_
16/10/15 EC: Update following Portfolio Plan Meeting, 15/10/15 - Implemented. Need dates and in closedown. LC to send information through. _x000D_
24/07/15 CM: WBS code sent from finance  XIO/07073_x000D_
_x000D_
20/07/15 CM: Start up is due to be completed on 21/07/15 LC needs to get Chris Murray to sign off today. Went to XEC on 8th July 15. LC to do a PCC form confirm deliverary dates._x000D_
_x000D_
13/07/15 CM: As the Business Case has recently been approved at PreSanc and supersedes it has been confirmed between Kristin and LC that the CR does not need approval from the pre-sanc group on email. The start up document and Business case have been approved and received from LC._x000D_
_x000D_
13/07/15: CM: Update from LC the Business case went to XEC and tentatively approved, I had the business case ready quickly and had not gone separately, LC will send Kristin the project start up doc through for the record.  No need go to ICAF on 15.07.15.Action CM will wait for the start up document to come from LC. Once this has come in CM will send an email round to the pre-sanction group for their review, no need for this to go to an actual pre-sanction meeting as the Business Case had already been approved at the ICAf meeting on   23.06.15_x000D_
_x000D_
09/07/15: CM Discussion as to whether this should go back to Pre-sanction meeting or not? Kristin going to check with LC if we are expecting the project brief now, CAT and start up approach._x000D_
_x000D_
03/07/15 CM - Update from LC- documents have now been updated. Agreed with AW and LO any issues with the line will be called through to Telcom Direct._x000D_
_x000D_
24/06/15- Change request approved at Pre-Sanction on 26/05/15, Business Case approved at pre-sanction on 23/06/15 and is now an internal project.</v>
          </cell>
          <cell r="AP228">
            <v>42361</v>
          </cell>
        </row>
        <row r="229">
          <cell r="A229">
            <v>3745</v>
          </cell>
          <cell r="B229" t="str">
            <v>COR3745</v>
          </cell>
          <cell r="C229" t="str">
            <v>GDE Cashout – Distribution Network Obligations</v>
          </cell>
          <cell r="D229">
            <v>42271</v>
          </cell>
          <cell r="E229" t="str">
            <v>PD-CLSD</v>
          </cell>
          <cell r="F229">
            <v>42577</v>
          </cell>
          <cell r="G229">
            <v>0</v>
          </cell>
          <cell r="H229">
            <v>42188</v>
          </cell>
          <cell r="J229">
            <v>1</v>
          </cell>
          <cell r="K229" t="str">
            <v>ALL</v>
          </cell>
          <cell r="M229" t="str">
            <v>Richard Pomroy</v>
          </cell>
          <cell r="N229" t="str">
            <v>ICAF - 08/07/15_x000D_
Pre-Sanction - 14/07/15_x000D_
Business case &amp; BER- Pre-Sanction - 08/09/15</v>
          </cell>
          <cell r="O229" t="str">
            <v>Lorraine Cave</v>
          </cell>
          <cell r="P229" t="str">
            <v>CO</v>
          </cell>
          <cell r="Q229" t="str">
            <v>COMPLETE</v>
          </cell>
          <cell r="R229">
            <v>1</v>
          </cell>
          <cell r="U229">
            <v>42230</v>
          </cell>
          <cell r="V229">
            <v>42230</v>
          </cell>
          <cell r="W229">
            <v>42257</v>
          </cell>
          <cell r="Y229" t="str">
            <v>Pre-Sanction - 08/09/15</v>
          </cell>
          <cell r="Z229">
            <v>33375</v>
          </cell>
          <cell r="AC229" t="str">
            <v>SENT</v>
          </cell>
          <cell r="AD229">
            <v>42285</v>
          </cell>
          <cell r="AE229">
            <v>0</v>
          </cell>
          <cell r="AF229">
            <v>3</v>
          </cell>
          <cell r="AG229" t="str">
            <v>04.08.16: CM  No lesson learnt required and confirmed by DD. CM and Cf to confirm all doc ready for audit._x000D_
26.07.16 ECF and CCN back and approved. Jo will be chasing DD on the lessons learnt and then can close this down_x000D_
12/07/16: CM DD has sent over a revised CCN to RP and he has now approved this CCN. CM now needs the ECF signed and lessons learnt to close this down._x000D_
_x000D_
24/06/16: Richard pomroy has sent back an email confirming the CCN email but not actually completing the CCN form. CM has emailed RP back asking for him to approve the CCN document. This may also be linking in with the new CO which came in on 1/07.16 XRN4057. _x000D_
23/06/16: CM sent the CCN to networks today and chased LC if still producing a lessons learnt report._x000D_
31.05.16 CM Update from JR with regards to documentation being produced - I will shortly be submitting an updated PCC form and will also issue the CCN for DN distribution once it has been approved by Darran and Lorraine. _x000D_
The ECF and all other closedown documents will be submitted to the Config Library once complete_x000D_
27.05.16;Update from JR-_x000D_
 COR3745 is now in closedown. _x000D_
The CCN is currently being reviewed by Lorraine with a view to it being issued to the DNs next week._x000D_
The ECF will be signed by Jane Rocky next week too. _x000D_
The project is being closed early due to resource constraints and the view that the requirements should be delivered as part of Nexus. The DNs have agreed to this approach. _x000D_
We have captured the requirements that will need to picked by the SAP BW team in New World and I plan on logging the flow and drafted CR in the Config Library so that they can be picked up if/when the DNs raise a new CO. _x000D_
 13.05.16: CM met with jo Rooney and this will be closing down DD and JR will be producing the ECF and CCN asap. Met up with regards to docs also._x000D_
05/05/16: CM Email update from jo rooney this project will be closing down and a PCC form will come in to close this. CM to meet with JR on documents_x000D_
18/04/16: This is due to go on hold as this is not going to be implemented. Jo Rooney will be having a meeting with the DN's on 05.05.16 and they may confirm to close this project. But we have put this on hold in the meantime as no activity is happening with this.  As trhis has got to be done in new worls. Jo Rooney has submitted a PCC form for this to go on hold_x000D_
_x000D_
21/03/16: Cm planning meeting Jo Roooney is analyst for this one now. Work is started for this project ow._x000D_
27/01/16: Update from Planning Meeting, 26/01/16 - Analysis 10% complete.Mike to email DD about the RACI Matrix. LC to chase the RACI_x000D_
22/01/15: CM PCC form has been approved - :. Analysis and Design phases extended due to minimal work now being undertaken in the early part of phases.  Implementation date rescheduled to reflect approach. New implementation / Closedown dates filled in . Analysis due to finish 22/04/16 &amp; Designto finish 20/05/16._x000D_
21/12/15: Acceptance Critries received and filed in the config library from jo rooney._x000D_
14/12/15 CM: Planning - ANOTHER PCC FORM MAY BE NEEDED_x000D_
_x000D_
16/11/2015: CM Still on track. Light approach on documentation- DD will send over a copy of their configuration matrix to Portfolio Office._x000D_
_x000D_
28/10/2015 DC CCN due date input as agreed with CM to allow us to track the closedown process._x000D_
08/10/15 DC DD confirmed that we will not be issuing a SNIR and would be going straight to SN. DD sent the SN today and this has been actioned._x000D_
08/10/15 DC sent message to DD advising that the SNIR is due today._x000D_
_x000D_
24/09/15 CM CA RCVD from networks. Emailed to project team with the SNIR due date_x000D_
_x000D_
21/09/15 CM Update from LC awaiting on the CA to be completed and PCC. EAF has been loaded into the Config library via finance._x000D_
_x000D_
10/09/15 CM Amended BER has gone out to networks today. This was a small amendment was made to the BER and agreed at CMSG on 10/09/15_x000D_
_x000D_
09/09/15-CM BER has been sent over to Networks today._x000D_
_x000D_
08/09/15- Approved at Pre-Sanction today providing an amendment to be made by DD to the BER and Business Case to clarify the costs. Then the BER due to go out 10th Sept. DD will let us know if he cannot make this date._x000D_
_x000D_
04/09/15 CM BER issued for Pre-Sanction meeting on 08/09/15_x000D_
_x000D_
27/08/15 CM Update from LC - Email sent At the last CMSG we discussed the delivery of the solution for your change order, regarding delivering the solution after 1st October, we agreed that delivery would be during November and would sent the Business Evaluation Report (BER) to you by the 10/09/15, the minutes do not correctly reflect this and for audit purposes. Richard Pomroy has come back and confirmed he is happy with this approach and a revised BEIR sent today. _x000D_
_x000D_
For information the BER is currently going through governance and I’m expecting to have this out to you by the 8th September._x000D_
_x000D_
25/08 CM will be confirming with Richard that the BER will not be going out on 27/08/15. LC to email me confirmation from Richard Pomroy to change the BER due date._x000D_
_x000D_
17/08 CM Update from DD will be submitting the BER for Pre-sanction on 25/08/15_x000D_
_x000D_
13/08 : CM sent BEIR today.BER due date will be 27th Aug 15. To be submitted to presanction on 18th Aug_x000D_
_x000D_
07/08/15 CM DD has confirmed that BER won't go to pre-sanction until week after 18th Aug15_x000D_
_x000D_
30/07/15 CM - DD confirmed submission for pre-sanction of the BER will be on 11th Aug_x000D_
_x000D_
28/07/15 CM- Email sent to DD chasing when we should be expecting the BER._x000D_
_x000D_
24/07/15- CM WBS code sent from finance - 03077_x000D_
_x000D_
20/07/15 CM Update from LC on track._x000D_
_x000D_
14/07/15 CM: Start up approach now approved at Pre-sanction on 14/07. Spend Category will be pot 3_x000D_
_x000D_
10/07/15 CM- MB sent through the WBS Code-_x000D_
XAO/03077	._x000D_
_x000D_
09/07/15- CM - Approved at ICAF meeting on 08th July. This will now go to Pre-Sanction meeting on 14th July 15._x000D_
_x000D_
Discussed at the CMSG  meeting  this will go straight to BER (and miss out the EQR) given the urgent timescales. Once the BEO is received we can issue out the BER.</v>
          </cell>
          <cell r="AH229" t="str">
            <v>CLSD</v>
          </cell>
          <cell r="AI229">
            <v>42577</v>
          </cell>
          <cell r="AL229">
            <v>42285</v>
          </cell>
          <cell r="AM229">
            <v>42285</v>
          </cell>
          <cell r="AN229">
            <v>42285</v>
          </cell>
          <cell r="AP229">
            <v>42552</v>
          </cell>
        </row>
        <row r="230">
          <cell r="A230">
            <v>3757</v>
          </cell>
          <cell r="B230" t="str">
            <v>COR3757</v>
          </cell>
          <cell r="C230" t="str">
            <v>Nominations and Renominations Data issues</v>
          </cell>
          <cell r="D230">
            <v>42327</v>
          </cell>
          <cell r="E230" t="str">
            <v>SN-CLSD</v>
          </cell>
          <cell r="F230">
            <v>42506</v>
          </cell>
          <cell r="G230">
            <v>0</v>
          </cell>
          <cell r="H230">
            <v>42201</v>
          </cell>
          <cell r="I230">
            <v>42221</v>
          </cell>
          <cell r="J230">
            <v>1</v>
          </cell>
          <cell r="K230" t="str">
            <v>TNO</v>
          </cell>
          <cell r="L230" t="str">
            <v>NGT</v>
          </cell>
          <cell r="M230" t="str">
            <v>Beverley Viney</v>
          </cell>
          <cell r="N230" t="str">
            <v>Pre-Sanction 01/09/15_x000D_
ICAF - 22/07/15_x000D_
Pre-Sanction - 20/10/15</v>
          </cell>
          <cell r="O230" t="str">
            <v>Jessica Harris</v>
          </cell>
          <cell r="P230" t="str">
            <v>CO</v>
          </cell>
          <cell r="Q230" t="str">
            <v>CLOSED</v>
          </cell>
          <cell r="R230">
            <v>1</v>
          </cell>
          <cell r="S230">
            <v>42506</v>
          </cell>
          <cell r="T230">
            <v>0</v>
          </cell>
          <cell r="U230">
            <v>42263</v>
          </cell>
          <cell r="V230">
            <v>42276</v>
          </cell>
          <cell r="W230">
            <v>42299</v>
          </cell>
          <cell r="Y230" t="str">
            <v>Pre Sanction</v>
          </cell>
          <cell r="Z230">
            <v>15500</v>
          </cell>
          <cell r="AC230" t="str">
            <v>CLSD</v>
          </cell>
          <cell r="AD230">
            <v>42506</v>
          </cell>
          <cell r="AE230">
            <v>0</v>
          </cell>
          <cell r="AF230">
            <v>5</v>
          </cell>
          <cell r="AG230" t="str">
            <v>16/05/16: CM Closed due to customer cancellation from Beverly Viney - the work is no longer required._x000D_
See email finling for further info._x000D_
21.03.16: Cm planning meeting JH not sure how long this will be on hold as this is with Nat Grid_x000D_
20/01/16 : PCC form has been approved and sent in from project team to offically place this on hold._x000D_
Justification: Until a solution is found to overcome the problem being encountered by NG, no further dates will be able to be provided, and the dates for analysis will probably now change._x000D_
24/12/15: CM Mike is going to fill out the PCC form partially for Sue Broadbent for audit purposes. _x000D_
22/12/15: CM: email from Beverley Viney to request this project to go on Hold: on hold as we have discovered (following a sample file that was provided by Xoserve) that our system is currently unable to process the data that would be sent . Until this issue is resolved our end then there is no point in making the change on Gemini for the time being. _x000D_
Cm has emailed this to Sue Broadbent and request a PCC form to put this on hold._x000D_
17/12/15 Reply from HU, he has requested BV to request this project to go on hold. Copy in file._x000D_
16/12/15 DC Copy of email sent to HU in file, I have forwarded a copy to ME.   SB is requesting that this change by put on hold, details in file._x000D_
07/12.15: CM- Mike has chased for the PCC form to be done_x000D_
25/11/2015 DC: SNIR received today from SB, this has been actioned._x000D_
23/11/15 DC - email sent to SB regarding SNIR due 2/12/15._x000D_
18/11/15 DC   - CA received from Beverely Viney. Actioned and emailed Jie to let her know. CM has uploaded onto Config library_x000D_
20/10/15 DC - Email received from RA to say she is not the analyst on this one.  Email filed._x000D_
13/11/15: When we do receive the CA from the originator please let Jie know we have this._x000D_
02/11/15 DC email from SB to Network re query on the BER.  A workshop is to take place to see what options are feasible. See file for email._x000D_
26/10/15 DC Spoke to SB regarding queries on Email, Jessica has sent a reply back and they are to discuss options with customer.  See file for email._x000D_
22/10/15 DC Email received from Harkamal Ubhi with comment relating to the BER. I have filed our copy but we may need to speak to Jessica before the next stage can be completed._x000D_
22/10/15 DC BER sent out to networks today._x000D_
20/10/15 DC email received from RA to say she is not the analyst on this one and can we change it to SB._x000D_
16/10/15 EC: Update following Portfolio Plan Meeting, 15/10/15 - Speak to Sue for update. _x000D_
13/10/15 DC Email sent to JD to advise BER needs to be sent to us by Friday so it can be included for Pre Sanction next Tuesday._x000D_
12/10/15CM : Revised BEIR sent to the networks with new BER due date on - 22.10.15_x000D_
28/09/15 CM: Sent the BEIR out today with BER due date of 15/10/15 on._x000D_
21/09/15 CM: Update from Jo Duncan reminder that the BEIR by next week._x000D_
16/09/15 DC: BEO received from Network today and email actioned._x000D_
14/09 CM KR is going to chase when the BER will be due to go out._x000D_
08/09/15 CM - Change request has been raised asscoiated to this CO and will go to ICAF tomorrow (xrn3801)_x000D_
02/09/15 CM - EQR sent out today. Stated in the BER - Business Evaluation Report that will include firm costs for full delivery of the business change._x000D_
28/08/15- CM Start up approach and EQR to go to pre-sanction on 01/09/15._x000D_
27/08/15- Revised EQIR has been emailed to networks advising them of the new EQR due date of  02/09/15._x000D_
19/08/15 DC - Sent an email to Jessica Harris asking  for a date for the new EQIR so we can send something out by 28th August. _x000D_
13/08/2015 CM Emailed received from Richard Loukes/ Dave Turpin agreeing they are happy to have further conversation at the next Interface meeting on 25/08/15. This will then confirm the timescales for this project. CM emailed JH asking for a new EQR date after these conversations have been had._x000D_
_x000D_
11/08/2015 CM: Email from JH to originator- Following discussions with Richard and Harkamal today, I have suggested that the production of the EQR for this piece of work is put on hold in order that we can better understand the delivery options we have with the other in flight Gemini projects, in particular EU Phase 3 and REMIT. We will arrange a discussion next week when Chris Gumbley is back from leave to agree a way forward, and this will then allow us to proceed in confirming costs and timescales with more certainty. It’s important that we talk through the relative risks of the options we have._x000D_
Richard, in Beverley’s absence can you please confirm that you are comfortable that this is temporarily put on hold in order for us to determine the most appropriate next steps? We will work with yourselves  to ensure that we move this forward to EQR and BER stage in an acceptable timeframe._x000D_
_x000D_
10/08: Email update from Sue Broadbent- this piece of work will NOT be a change request so will NOT be going to the ME team. SB will keep us in loop of what route as soon as NG have agreed._x000D_
_x000D_
07/08: RH &amp; SB  have had discussions to assess whether a change request will be required or not. If it is it will be for analysis and will come back via ICAF._x000D_
_x000D_
04/08/15 CM - Update from JH "I’ve discussed this with Roseanne, and she needs an internal CR for this to be looked at by the ME team. Sue is picking up the initial governance so that we can get this back to ICAF for the ME team to analyse if they can do it, and assess when. I believe the change is relatively small so we will ensure that any project wrap is appropriate. EQIR sent out 04/08/15._x000D_
_x000D_
29/07/15- CM has chased RA for update and when sending the EQIR to pre-sanction meeting. She will speak to JH once back from holidays next week._x000D_
22/07/15 - Approved at ICAF meeting RA to clarify the work to be done on this CO. ME team will have some involvement and this may have to be re-issued at ICAF. CM has sent the CO aknowledgement to BV.</v>
          </cell>
          <cell r="AJ230">
            <v>42249</v>
          </cell>
          <cell r="AL230">
            <v>42340</v>
          </cell>
          <cell r="AM230">
            <v>42400</v>
          </cell>
        </row>
        <row r="231">
          <cell r="A231">
            <v>3766</v>
          </cell>
          <cell r="B231" t="str">
            <v>COR3766</v>
          </cell>
          <cell r="C231" t="str">
            <v>iGMS File Flows_x000D_
(Redirection of Files to new IX Service)</v>
          </cell>
          <cell r="D231">
            <v>42341</v>
          </cell>
          <cell r="E231" t="str">
            <v>PD-CLSD</v>
          </cell>
          <cell r="F231">
            <v>42576</v>
          </cell>
          <cell r="G231">
            <v>0</v>
          </cell>
          <cell r="H231">
            <v>42209</v>
          </cell>
          <cell r="I231">
            <v>42235</v>
          </cell>
          <cell r="J231">
            <v>0</v>
          </cell>
          <cell r="K231" t="str">
            <v>TNO</v>
          </cell>
          <cell r="M231" t="str">
            <v>Beverley Viney</v>
          </cell>
          <cell r="N231" t="str">
            <v>ICAF - CO 05/08/2015_x000D_
Pre-Sanction - EQR 01/09/2015_x000D_
Pre-Sanction- BER 06/10/15</v>
          </cell>
          <cell r="O231" t="str">
            <v>Helen Pardoe</v>
          </cell>
          <cell r="P231" t="str">
            <v>CO</v>
          </cell>
          <cell r="Q231" t="str">
            <v>COMPLETE</v>
          </cell>
          <cell r="R231">
            <v>1</v>
          </cell>
          <cell r="S231">
            <v>42576</v>
          </cell>
          <cell r="T231">
            <v>0</v>
          </cell>
          <cell r="U231">
            <v>42257</v>
          </cell>
          <cell r="V231">
            <v>42271</v>
          </cell>
          <cell r="W231">
            <v>42284</v>
          </cell>
          <cell r="Y231" t="str">
            <v>Pre Sanction Review Meeting 06/10/15</v>
          </cell>
          <cell r="Z231">
            <v>30500</v>
          </cell>
          <cell r="AC231" t="str">
            <v>SENT</v>
          </cell>
          <cell r="AD231">
            <v>42356</v>
          </cell>
          <cell r="AE231">
            <v>0</v>
          </cell>
          <cell r="AF231">
            <v>5</v>
          </cell>
          <cell r="AG231" t="str">
            <v>15/08/16 : Cm has now the implementation plan from Sally- Ann Flynn._x000D_
25/07/16: Cm CCN back from the networks approved - CM will forward onto the project teams.. CM to collate all of the documents now._x000D_
22/07/16: CM sent the CCN today and amended the title and the version contril of the document to Sally-flynn and Mark Pollard_x000D_
08/06/16: Cm On track to close at the end of June.._x000D_
12/04/16: Cm PCC form has been sent with new dates on Implementation  due Thu 31/03/16. Therefore this will close down shortly._x000D_
30/03/16: Cm PCC form submitted from Mark pollard- Delays have been encountered with National Grid as they have been experiencing connectivity issues within their data centre. This has resulted in delays to end to end testing and implementation dates. New implementation date 31/03/16_x000D_
22/02/2016 AT Mark Pollard will be sending the testing documents over - but this won't be yet as things are waiting on National Grid._x000D_
_x000D_
12/02/16: CM Update from Mark Pollard -, there is currently a delay to the testing and implementation for COR3766. This is a National Grid led project that Xoserve are providing support on. The delay is due to connectivity issues within National Grid data centre. National Grid are working on revising these dates and will hopefully provide those next week. Once known, we will raise an associated PCC form detailing the new dates._x000D_
27/01/16: Update from Planning Meeting, 26/01/16 - Analysis/Desing/Interface Development all completed on time. There is a delay on implementation. Mike to follow up on date as it may slip past 4 weeks. _x000D_
18/12/15 DC MP sent over template for SN, this has now been completed and sent to the networks._x000D_
17/12/15 DC Sally has not sent over the template to clarify who needs to receive this SN.  I have sent her the template and will chase her up tomorrow._x000D_
17/12/15 DC SN received. _x000D_
15/12/15: Cm Reminder sent to Sally Ann Flynn for SN due to go 18.12.15. SNIR sent today_x000D_
14/12/15 DC spoke to AT we need confirmation from SF of who the SNIR is going to as she has not put any info in the email. Sent request today._x000D_
14/12/15 DC SNIR received today and actioned. SNIR TO BE SENT IN TODAY.  PCC FORM REQUIRED FOR ABOVE THE LINE BY THE 17TH. Dec_x000D_
08/12/15 DC Spoke to SF regarding the Business Case, this does not need to go to pre sanction as it is under £50K and they have produced a BER.  _x000D_
03/12/15: CA Recived from networks and sent to project team . Sally Ann-flynn will be producing the Business Case for next weeks pre-sanction and SNIR &amp; SN templates sent across to Sally._x000D_
20/10/15 DC Email from MB confirming discussion with SF has taken place so item on pre sanction agenda can be closed._x000D_
16/10/15 EC: Update following Portfolio Plan Meeting, 15/10/15 - Just waiting for CA from networks. _x000D_
06/10/15 DC BER received and actioned today._x000D_
06/10/15 DC BER approved at Pre-Sanction.  SF to speak to MB to discuss a few points._x000D_
01/10/15 CM: BER has been submitted for Pre-sanction_x000D_
Meeting for 06/10/15_x000D_
22/09/15 CM: Sent the BEIR to networks and given the BER due date of 07.10.15_x000D_
01/09/15 DC:Approved at Pre - Sanction , EQR received into box today and actioned. PM changed to HP on database as per EQR doc._x000D_
28/08/15 EQR sent for presanction on 01.09.15._x000D_
19/08/15 DC EQIR received from MP and sent today, the EQR date is 10/09/15._x000D_
17/08: CM KR will require the start up approach along with EQIR date due this week. CM has advised MP of this._x000D_
14/08/15: This code has now been changed from 3143.2 to 3766 for tracking purposes. CM has emailed Mark Bignall to amend the WBS codes. I have also renamed the file structure for this project and will email MP and Sally Ann-Flynn._x000D_
07/08/15 New WBS code has been set up for XAO/05084._x000D_
06/08/15 CM: Closure of 3143.1 has been closed _x000D_
the project team are currently looking to go for re-sanction on COR3143 to include additional migration scope. The project will be split into the following COR numbers:-_x000D_
COR3143:  	Migration of Xoserve files and decommissioning of system._x000D_
COR3143.2:	Migration of National Grid files._x000D_
**COR3143.1 and COR3143.2 will be presented in a revised COR3143 Business Case that is due to seek sanction at the end of the month._x000D_
_x000D_
05/08/15 CM : This Change order has been approved at ICAF today (represented by Mark Pollard). XRN log reference number is xrn3766, we have used a different COR number for the database, as the CO needs to be linked to COR3143 &amp; COR3143.1- Decommission XFTM &amp; Server Farm &amp; re-direct NG files Phase 1 &amp; 2. Change acknowledgement has been sent  today via email. This change has no impact to UK Link Programme. Work will only be carried out by Mark Pollard's project team. CM has requested the WBS code for start up. CM has created the shared area folders.</v>
          </cell>
          <cell r="AH231" t="str">
            <v>CLSD</v>
          </cell>
          <cell r="AI231">
            <v>42576</v>
          </cell>
          <cell r="AJ231">
            <v>42257</v>
          </cell>
          <cell r="AL231">
            <v>42355</v>
          </cell>
          <cell r="AM231">
            <v>42356</v>
          </cell>
          <cell r="AN231">
            <v>42356</v>
          </cell>
          <cell r="AO231">
            <v>42460</v>
          </cell>
          <cell r="AP231">
            <v>42559</v>
          </cell>
        </row>
        <row r="232">
          <cell r="A232">
            <v>2236</v>
          </cell>
          <cell r="B232" t="str">
            <v>COR2236</v>
          </cell>
          <cell r="C232" t="str">
            <v>Options &amp; Feasibility of File Transfer Mechanisms for DN/Xoserve &amp; DN/UKT file transfers (CURRENTLY ON HOLD)</v>
          </cell>
          <cell r="E232" t="str">
            <v>CO-CLSD</v>
          </cell>
          <cell r="F232">
            <v>42290</v>
          </cell>
          <cell r="G232">
            <v>1</v>
          </cell>
          <cell r="H232">
            <v>40604</v>
          </cell>
          <cell r="I232">
            <v>40617</v>
          </cell>
          <cell r="J232">
            <v>0</v>
          </cell>
          <cell r="K232" t="str">
            <v>ADN</v>
          </cell>
          <cell r="M232" t="str">
            <v>Steven Edwards</v>
          </cell>
          <cell r="N232" t="str">
            <v>Workload Meeting 23/02/11</v>
          </cell>
          <cell r="O232" t="str">
            <v>Chris Fears</v>
          </cell>
          <cell r="P232" t="str">
            <v>CO</v>
          </cell>
          <cell r="Q232" t="str">
            <v>CLOSED</v>
          </cell>
          <cell r="R232">
            <v>1</v>
          </cell>
          <cell r="S232">
            <v>42290</v>
          </cell>
          <cell r="T232">
            <v>0</v>
          </cell>
          <cell r="U232">
            <v>40651</v>
          </cell>
          <cell r="V232">
            <v>40669</v>
          </cell>
          <cell r="AE232">
            <v>0</v>
          </cell>
          <cell r="AF232">
            <v>5</v>
          </cell>
          <cell r="AG232" t="str">
            <v>16/10/15 EC: Update following Portfolio Plan Meeting, 15/10/15 - Closed down per email from CM and JR. Remove DJ from PM._x000D_
_x000D_
13/10/15 CM: Email from Jane Rocky confirming closure. Email from Denis Regan received back in March 2015 - In terms of the need to go back to PDB, I would suggest we don’t need to, given that we have a stated (and agreed) Design Principle that all files will traverse IX if the stakeholder already has an IX capability. _x000D_
_x000D_
09/09/15 CM: I have emailed  Vikas to see if we can now close this due to the dates in which is was last looked at in 2011._x000D_
_x000D_
27/07/15 CM meeting with JR - not required any more, email sent a while ago confirming closure.  CM to look on hard drive for email to close._x000D_
_x000D_
20/07/15 CM- Update from AS. Speak to Helen Pardoe as EFT is under her responsibility, not sure if this will be delivered at all._x000D_
_x000D_
24/07/13 KB - Transferred back to CF per e-mail from AB (Dene now reporting to Chris)_x000D_
_x000D_
17/07/13 KB - Transferred from Chris Fears to Andrew Boyton per e-mail from Chris - this is an ASA COR that was placed on hold until the IX had been finised, it is now being picked up by Dene Williams._x000D_
_x000D_
11/05/12 AK - Following a change to the Change Manager for WWU on 01/03/12, NOR amended from Simon Trivella to Robert Cameron-Higgs._x000D_
07/09/11 AK - Discussed at Workload Meeting today. Dave Turpin advised that Simon Trivella has agreed that Xoserve will not be in a position to deliver the BER until work has been completed on the upgrade to the IX Network. In view of this, the BER due date of 02/09/11 has been removed &amp; this change has been put on hold until further notice._x000D_
05/09/11 KB - In response to an e-mail sent by Chris Fears advising that Xoserve will not be in a position to deliver a BER by 02/09/11, Simon Trivalla wrote back advising that "As discussed with Dave T earlier in the week, due to the progress made with related SOMSA exit issues the change in date is not a problem"
26/08/11 AK - Discussed at Workload Meeting on 24/08/11. Delivery of the BER by 02/09/11 cannot be met due to dependencies. Dave Turpin will speak to the NOR to gain agreement to move the date. The Project Team will forward an email to the NOR via the Change Orders Mailbox confirming this agreement._x000D_
29/06/11 AK - Discussed at Workload Meeting today. Project Manager amended from Iain Collin to Chris Fears._x000D_
02/03/11 AK - New Change Order rec'd from Simon Trivella on 01/03/11. EQ IR due 15/03/11._x000D_
01/03/11 AK - Confirmed with Dave Turpin that Simon Trivella is aware of the need for a COR rather than a RULE &amp; he knows we will be sending an amended form out. Email sent to Simon stating "Further to your telephone conversation with Dave Turpin yesterday, please find attached a Change Order Request form for "Options &amp; Feasibility of File Transfer Mechanisms for DN/Xoserve &amp; DN/UKT file transfers". Your original request was for RULE Analysis &amp; was logged as EVS2236, therefore the new Change Order will retain this number with the prefix "COR". Please can you return the Change Order Request form to this mailbox in order to satisfy audit requirements. Once we receive the new form, we will forward an acknowledgement as per current practice. If you have any questions or issues regarding this, please let me know."
28/02/11 AK - Advised Neil Morgan than this change has been incorrectly raised as a RULE &amp; that Simon Trivella needs to send in a COR request. Email rec'd from Neil Morgan stating "Further to my conversation with Alison Kane, please find attached the updated COR paperwork for Simon Trivella to submit back to kick off the change order process. As discussed the only change that has been made to the paperwork is to change the Service &amp; Level of Quote/Estimate Robustness Requested from RULE Analysis to Firm quote for both Analysis &amp; Delivery._x000D_
01/03/11 AK - Approved at Workload Meeting on 23/02/11. Simon Trivella raised this as a RULE request, however following discussion at Workload Meeting on 23/02/11, this should have been raised as a COR. Approved at Workload Meeting on 23/02/11 but Simon Trivella to send an amended COR request to submit (for audit purposes.</v>
          </cell>
          <cell r="AJ232">
            <v>40648</v>
          </cell>
          <cell r="AK232">
            <v>40648</v>
          </cell>
        </row>
        <row r="233">
          <cell r="A233">
            <v>2257</v>
          </cell>
          <cell r="B233" t="str">
            <v>COR2257</v>
          </cell>
          <cell r="C233" t="str">
            <v>Increased Choice when Applying for NTS Exit Capacity</v>
          </cell>
          <cell r="D233">
            <v>41240</v>
          </cell>
          <cell r="E233" t="str">
            <v>PD-CLSD</v>
          </cell>
          <cell r="F233">
            <v>41660</v>
          </cell>
          <cell r="G233">
            <v>1</v>
          </cell>
          <cell r="H233">
            <v>41011</v>
          </cell>
          <cell r="I233">
            <v>41025</v>
          </cell>
          <cell r="J233">
            <v>0</v>
          </cell>
          <cell r="K233" t="str">
            <v>ALL</v>
          </cell>
          <cell r="M233" t="str">
            <v>Sean McGoldrick</v>
          </cell>
          <cell r="N233" t="str">
            <v>Workload Meeting 18/04/12</v>
          </cell>
          <cell r="O233" t="str">
            <v>Andy Earnshaw</v>
          </cell>
          <cell r="P233" t="str">
            <v>CO</v>
          </cell>
          <cell r="Q233" t="str">
            <v>COMPLETE</v>
          </cell>
          <cell r="R233">
            <v>1</v>
          </cell>
          <cell r="T233">
            <v>882</v>
          </cell>
          <cell r="U233">
            <v>41099</v>
          </cell>
          <cell r="V233">
            <v>41113</v>
          </cell>
          <cell r="W233">
            <v>41236</v>
          </cell>
          <cell r="Y233" t="str">
            <v>Pre Sanction Review Meeting 20/11/12</v>
          </cell>
          <cell r="AC233" t="str">
            <v>SENT</v>
          </cell>
          <cell r="AD233">
            <v>41285</v>
          </cell>
          <cell r="AE233">
            <v>0</v>
          </cell>
          <cell r="AF233">
            <v>5</v>
          </cell>
          <cell r="AG233" t="str">
            <v>12/06/13 KB - Note from Jessica confirming implementation on 09/06/13 - now in PIA. _x000D_
14/11/12 KB - PM changed from Andy Simpson to Andy Earnshaw as advised by AS.                                                                                13/06/12 KB - EQR sent out today (13/06) is a variation to the one authorised at the Pre Sanction meeting on 29/05/12.  It reflects changes requested by the XEC to provide alternative options but does not impact the costs or timescales for this project.  IW advised that the revised EQR should be distributed to the members of the Pre-sanction meeting for information but does not require further feedback or an additional Pre sanction meeting.</v>
          </cell>
          <cell r="AH233" t="str">
            <v>CLSD</v>
          </cell>
          <cell r="AI233">
            <v>41660</v>
          </cell>
          <cell r="AJ233">
            <v>41073</v>
          </cell>
          <cell r="AK233">
            <v>41073</v>
          </cell>
          <cell r="AL233">
            <v>41254</v>
          </cell>
          <cell r="AM233">
            <v>41285</v>
          </cell>
          <cell r="AP233">
            <v>41577</v>
          </cell>
        </row>
        <row r="234">
          <cell r="A234">
            <v>2433</v>
          </cell>
          <cell r="B234" t="str">
            <v>COR2433</v>
          </cell>
          <cell r="C234" t="str">
            <v>UKL Disk Storage &amp; SAN Switch Upgrade
UK Link Storage &amp; Tape Back-up</v>
          </cell>
          <cell r="E234" t="str">
            <v>PD-CLSD</v>
          </cell>
          <cell r="F234">
            <v>41296</v>
          </cell>
          <cell r="G234">
            <v>0</v>
          </cell>
          <cell r="H234">
            <v>40823</v>
          </cell>
          <cell r="I234">
            <v>40848</v>
          </cell>
          <cell r="J234">
            <v>0</v>
          </cell>
          <cell r="N234" t="str">
            <v>Workload Meeting 12/10/11</v>
          </cell>
          <cell r="O234" t="str">
            <v>Sat Kalsi</v>
          </cell>
          <cell r="P234" t="str">
            <v>BI</v>
          </cell>
          <cell r="Q234" t="str">
            <v>COMPLETE</v>
          </cell>
          <cell r="R234">
            <v>0</v>
          </cell>
          <cell r="U234">
            <v>41009</v>
          </cell>
          <cell r="V234">
            <v>41023</v>
          </cell>
          <cell r="AE234">
            <v>0</v>
          </cell>
          <cell r="AF234">
            <v>7</v>
          </cell>
          <cell r="AG234" t="str">
            <v>2/01/13 KB - E-mail received from Sat Kalsi authorising closure - set to PD-CLSD.  
09/01/13 KB - Update provided by Tony Long - ECF completed 8/1/13 and submitted to finance for project closure.  The CCN date should align. 
11/10/12 KB - Copy of email received from Christina to Sat asking for approval of project closure document. All invoices have been received and a PIA has been submitted to the XEC on 25th September 2012.
17/04/12 AK - Email rec'd from Christina McArthur on 16/04/12stating that the Business Case was approved on 10/04/12. Status amended to BER stage &amp; BE IR populated as 24/04/12, 10 days from approval.
11/04/12 AK - Email rec'd from Christina McArthur advising that the title of this change has been amended from "UK Link Storage &amp; Tape Back-up" to "UKL Disk Storage &amp; SAN Switch Upgrade".
10/04/12 AK - Email rec'd from Christina McArthur on 04/04/12 requesting that we change the line manager from Chris Fears to Sat Kalsi &amp; the EQR due date from 30/03/12 to 10/04/12. Update comments: Solution identified, TCS work pack received, Business Case produced and submitted for XEC meeting on 10th April 2012.
27/02/12 AK - Discussed at Workload Meeting on 22/02/12. This is being presented to XEC on 19/03/12, therefore EQR due date amended from 01/03/12 to 30/03/12.
09/01/12 AK - Following the release of the Manager Aligned Report, email rec'd from Christina McArthur stating "EQR / Business Case tentative date April 2012". EQR due date amended from 29/02/12 to 01/03/12.
01/11/11 AK - Christina McArthur confirmed that completion of the Business Case is planned for February 2012. EQR date populated as 29/02/11.
28/10/11 AK - Discussed at Workload Meeting on 26/10/11. Project Team to supply new EQ IR date.</v>
          </cell>
          <cell r="AH234" t="str">
            <v>CLSD</v>
          </cell>
          <cell r="AI234">
            <v>41296</v>
          </cell>
          <cell r="AJ234">
            <v>41009</v>
          </cell>
          <cell r="AK234">
            <v>41009</v>
          </cell>
          <cell r="AO234">
            <v>41091</v>
          </cell>
          <cell r="AP234">
            <v>41197</v>
          </cell>
        </row>
        <row r="235">
          <cell r="A235">
            <v>1154.1199999999999</v>
          </cell>
          <cell r="B235" t="str">
            <v>COR1154.12</v>
          </cell>
          <cell r="C235" t="str">
            <v xml:space="preserve">Data Cleansing and Migration </v>
          </cell>
          <cell r="E235" t="str">
            <v>CO-CLSD</v>
          </cell>
          <cell r="F235">
            <v>41296</v>
          </cell>
          <cell r="G235">
            <v>0</v>
          </cell>
          <cell r="H235">
            <v>41296</v>
          </cell>
          <cell r="J235">
            <v>0</v>
          </cell>
          <cell r="N235" t="str">
            <v>Workload Meeting 23/01/2013</v>
          </cell>
          <cell r="O235" t="str">
            <v>Padmini Duvvuri</v>
          </cell>
          <cell r="P235" t="str">
            <v>CO</v>
          </cell>
          <cell r="Q235" t="str">
            <v>CLOSED</v>
          </cell>
          <cell r="R235">
            <v>0</v>
          </cell>
          <cell r="S235">
            <v>41578</v>
          </cell>
          <cell r="AE235">
            <v>0</v>
          </cell>
          <cell r="AF235">
            <v>7</v>
          </cell>
        </row>
        <row r="236">
          <cell r="A236">
            <v>2668</v>
          </cell>
          <cell r="B236" t="str">
            <v>COR2668</v>
          </cell>
          <cell r="C236" t="str">
            <v>Tactical Solution for NGD - Xoserve Connectivity</v>
          </cell>
          <cell r="E236" t="str">
            <v>BE-CLSD</v>
          </cell>
          <cell r="F236">
            <v>41346</v>
          </cell>
          <cell r="G236">
            <v>0</v>
          </cell>
          <cell r="H236">
            <v>41067</v>
          </cell>
          <cell r="I236">
            <v>41081</v>
          </cell>
          <cell r="J236">
            <v>0</v>
          </cell>
          <cell r="K236" t="str">
            <v>NNW</v>
          </cell>
          <cell r="L236" t="str">
            <v>NGD</v>
          </cell>
          <cell r="M236" t="str">
            <v>Alan Raper</v>
          </cell>
          <cell r="N236" t="str">
            <v xml:space="preserve">Workload meeting 13/06/12  </v>
          </cell>
          <cell r="O236" t="str">
            <v>Andy Earnshaw</v>
          </cell>
          <cell r="P236" t="str">
            <v>CO</v>
          </cell>
          <cell r="Q236" t="str">
            <v>CLOSED</v>
          </cell>
          <cell r="R236">
            <v>1</v>
          </cell>
          <cell r="S236">
            <v>41346</v>
          </cell>
          <cell r="U236">
            <v>41103</v>
          </cell>
          <cell r="V236">
            <v>41117</v>
          </cell>
          <cell r="W236">
            <v>41103</v>
          </cell>
          <cell r="X236">
            <v>41103</v>
          </cell>
          <cell r="Y236" t="str">
            <v>Pre Sanction Meeting 10/07/12</v>
          </cell>
          <cell r="AE236">
            <v>0</v>
          </cell>
          <cell r="AF236">
            <v>5</v>
          </cell>
          <cell r="AG236" t="str">
            <v>13/03/13 KB - COR2668 closed per instruction from Alan Raper and Steve Cheney.  Status set to BE-CLSD. _x000D_
_x000D_
13/03/13 KB - Copy of email received (sent by Andy Earnshaw to Alan Raper) asking whether this change is still required.  _x000D_
_x000D_
14/11/12 KB - PM changed from Andy Simpson to Andy Earnshaw as advised by AS.    _x000D_
                                                                                      26/06/12 KB - This has now been assigned to Andy Simpson / Jessica Harris.                                                                      21/06/12 KB - EQIR sent.  CO assigned to Ian Wilson in the interim to ensure targets are met.                                                                               13/06/12 KB - Approved at Workload meeting but not formally assigned to a PM.  Matt Rider to discuss with Andy Simpson / Lee Foster.</v>
          </cell>
          <cell r="AJ236">
            <v>41106</v>
          </cell>
        </row>
        <row r="237">
          <cell r="A237">
            <v>2700</v>
          </cell>
          <cell r="B237" t="str">
            <v>COR2700</v>
          </cell>
          <cell r="C237" t="str">
            <v>Clarity Release 13</v>
          </cell>
          <cell r="E237" t="str">
            <v>CO-CLSD</v>
          </cell>
          <cell r="F237">
            <v>41501</v>
          </cell>
          <cell r="G237">
            <v>0</v>
          </cell>
          <cell r="H237">
            <v>41115</v>
          </cell>
          <cell r="I237">
            <v>41129</v>
          </cell>
          <cell r="J237">
            <v>0</v>
          </cell>
          <cell r="N237" t="str">
            <v xml:space="preserve">Ian Wilson </v>
          </cell>
          <cell r="O237" t="str">
            <v>Chantal Burgess</v>
          </cell>
          <cell r="P237" t="str">
            <v>BI</v>
          </cell>
          <cell r="Q237" t="str">
            <v>CLOSED</v>
          </cell>
          <cell r="R237">
            <v>0</v>
          </cell>
          <cell r="S237">
            <v>41501</v>
          </cell>
          <cell r="AE237">
            <v>0</v>
          </cell>
          <cell r="AF237">
            <v>6</v>
          </cell>
          <cell r="AG237" t="str">
            <v>14/08/13 KB - Closure authorised by Ian Wilson.  _x000D_
25/07/13 KB - This will transfer to Chatal Burgess as per e-mails (in folder), however COR2700 will close down and a new CO raised when we are at the stage for starting enhancements.  Max to submit closedown documents.  _x000D_
22/08/12 KB - Discussed at Workload meeting - IW advised that the Project Mandate has been approved by Steve Adcock.</v>
          </cell>
        </row>
        <row r="238">
          <cell r="A238">
            <v>2701</v>
          </cell>
          <cell r="B238" t="str">
            <v>COR2701</v>
          </cell>
          <cell r="C238" t="str">
            <v>SGN Monthly DVD Market Sector Code Report.</v>
          </cell>
          <cell r="D238">
            <v>41151</v>
          </cell>
          <cell r="E238" t="str">
            <v>PD-CLSD</v>
          </cell>
          <cell r="F238">
            <v>41632</v>
          </cell>
          <cell r="G238">
            <v>0</v>
          </cell>
          <cell r="H238">
            <v>41110</v>
          </cell>
          <cell r="I238">
            <v>41127</v>
          </cell>
          <cell r="J238">
            <v>0</v>
          </cell>
          <cell r="K238" t="str">
            <v>NNW</v>
          </cell>
          <cell r="L238" t="str">
            <v>SGN</v>
          </cell>
          <cell r="M238" t="str">
            <v>Joel Martin</v>
          </cell>
          <cell r="N238" t="str">
            <v>Workload Meeting 25/07/12</v>
          </cell>
          <cell r="O238" t="str">
            <v>Lorraine Cave</v>
          </cell>
          <cell r="P238" t="str">
            <v>CO</v>
          </cell>
          <cell r="Q238" t="str">
            <v>CLOSED</v>
          </cell>
          <cell r="R238">
            <v>1</v>
          </cell>
          <cell r="U238">
            <v>41135</v>
          </cell>
          <cell r="V238">
            <v>41150</v>
          </cell>
          <cell r="W238">
            <v>41157</v>
          </cell>
          <cell r="Y238" t="str">
            <v>Pre Sanc 28/08/12</v>
          </cell>
          <cell r="AC238" t="str">
            <v>SENT</v>
          </cell>
          <cell r="AD238">
            <v>41158</v>
          </cell>
          <cell r="AE238">
            <v>0</v>
          </cell>
          <cell r="AF238">
            <v>5</v>
          </cell>
          <cell r="AG238" t="str">
            <v xml:space="preserve">10/09/12 KB - Transferred from DT to LC due to change in roles.                                                                                            13/08/12 KB - BEIR due date set to 29/08/12 to account for bank holiday, date BEO received set at 14/08/12 due to time received.    </v>
          </cell>
          <cell r="AH238" t="str">
            <v>CLSD</v>
          </cell>
          <cell r="AI238">
            <v>41632</v>
          </cell>
          <cell r="AJ238">
            <v>41127</v>
          </cell>
          <cell r="AL238">
            <v>41165</v>
          </cell>
          <cell r="AM238">
            <v>41172</v>
          </cell>
        </row>
        <row r="239">
          <cell r="A239">
            <v>3092</v>
          </cell>
          <cell r="B239" t="str">
            <v>COR3092</v>
          </cell>
          <cell r="C239" t="str">
            <v>SGN Additional DDS Data Refresh (2013)</v>
          </cell>
          <cell r="E239" t="str">
            <v>BE-CLSD</v>
          </cell>
          <cell r="F239">
            <v>41543</v>
          </cell>
          <cell r="G239">
            <v>0</v>
          </cell>
          <cell r="H239">
            <v>41439</v>
          </cell>
          <cell r="I239">
            <v>41452</v>
          </cell>
          <cell r="J239">
            <v>0</v>
          </cell>
          <cell r="K239" t="str">
            <v>NNW</v>
          </cell>
          <cell r="L239" t="str">
            <v>SGN</v>
          </cell>
          <cell r="M239" t="str">
            <v>Joel Martin</v>
          </cell>
          <cell r="N239" t="str">
            <v>In lieu of a Workload meeting, discussed with LC and allocated.</v>
          </cell>
          <cell r="O239" t="str">
            <v>Andy Simpson</v>
          </cell>
          <cell r="P239" t="str">
            <v>CO</v>
          </cell>
          <cell r="Q239" t="str">
            <v>CLOSED</v>
          </cell>
          <cell r="R239">
            <v>1</v>
          </cell>
          <cell r="T239">
            <v>0</v>
          </cell>
          <cell r="U239">
            <v>41543</v>
          </cell>
          <cell r="V239">
            <v>41557</v>
          </cell>
          <cell r="AE239">
            <v>0</v>
          </cell>
          <cell r="AF239">
            <v>5</v>
          </cell>
          <cell r="AG239" t="str">
            <v>26/09/13 KB - Note received from Joel Martin authorising closure of COR3092 as the work will be carried out by internal SGN resource.  _x000D_
19/09/13 KB - BA changed from Debi to Tom Lineham per email from Debi._x000D_
_x000D_
12/09/13 KB - This has now transferred to Andy Simpson per email from LC._x000D_
_x000D_
15/08/13 KB - Agrred with Emma that we should ensure that this can be processed as a Minor Enhancement before prompting Joel for closure of the COR._x000D_
_x000D_
14/08/13 KB - Update provided by Emma Rose -Joel sent the list of MPRNS when I was off and unfortunately this wasn’t picked up until I returned. This list was sent to Matt Smith. I chased him today for an update and his response, attached, states that this work will be completed by Apps Support (ME Team).  I have contacted Chris Wyatt who has confirmed that they are working on a HLE and that we should receive this by the beginning of next week.</v>
          </cell>
          <cell r="AK239">
            <v>41541</v>
          </cell>
        </row>
        <row r="240">
          <cell r="A240">
            <v>2958</v>
          </cell>
          <cell r="B240" t="str">
            <v>COR2958</v>
          </cell>
          <cell r="C240" t="str">
            <v>Shipper Information Service Decommissioning</v>
          </cell>
          <cell r="E240" t="str">
            <v>BE-CLSD</v>
          </cell>
          <cell r="F240">
            <v>41478</v>
          </cell>
          <cell r="G240">
            <v>1</v>
          </cell>
          <cell r="H240">
            <v>41344</v>
          </cell>
          <cell r="I240">
            <v>41358</v>
          </cell>
          <cell r="J240">
            <v>0</v>
          </cell>
          <cell r="K240" t="str">
            <v>NGT</v>
          </cell>
          <cell r="L240" t="str">
            <v>NGT</v>
          </cell>
          <cell r="M240" t="str">
            <v>Sean McGoldrick</v>
          </cell>
          <cell r="N240" t="str">
            <v>Workload Meeting 13/03/2013</v>
          </cell>
          <cell r="O240" t="str">
            <v>Chris Fears</v>
          </cell>
          <cell r="P240" t="str">
            <v>CO</v>
          </cell>
          <cell r="Q240" t="str">
            <v>CLOSED</v>
          </cell>
          <cell r="R240">
            <v>1</v>
          </cell>
          <cell r="U240">
            <v>41376</v>
          </cell>
          <cell r="V240">
            <v>41390</v>
          </cell>
          <cell r="X240">
            <v>41396</v>
          </cell>
          <cell r="Y240" t="str">
            <v>Pre Sanction Review Meeting 30/04/13</v>
          </cell>
          <cell r="AE240">
            <v>0</v>
          </cell>
          <cell r="AF240">
            <v>5</v>
          </cell>
          <cell r="AG240" t="str">
            <v>23/07/13 KB - Note received from Julie Varney authorising closure of COR2958.  _x000D_
18/07/13 KB - Note from Chris Fears advising that COR2958 is not progressing.  Await approval to close.  _x000D_
28/03/2013 AT - New EQR Date Submitted. Updated to 08/04/2013</v>
          </cell>
          <cell r="AJ240">
            <v>41361</v>
          </cell>
          <cell r="AK240">
            <v>41372</v>
          </cell>
        </row>
        <row r="241">
          <cell r="A241">
            <v>2959</v>
          </cell>
          <cell r="B241" t="str">
            <v>COR2959</v>
          </cell>
          <cell r="C241" t="str">
            <v>Gemini - Impact of EU Gas Day Change</v>
          </cell>
          <cell r="E241" t="str">
            <v>PD-CLSD</v>
          </cell>
          <cell r="F241">
            <v>41670</v>
          </cell>
          <cell r="G241">
            <v>0</v>
          </cell>
          <cell r="H241">
            <v>41344</v>
          </cell>
          <cell r="I241">
            <v>41358</v>
          </cell>
          <cell r="J241">
            <v>0</v>
          </cell>
          <cell r="K241" t="str">
            <v>NGT</v>
          </cell>
          <cell r="L241" t="str">
            <v>NGT</v>
          </cell>
          <cell r="M241" t="str">
            <v>Sean McGoldrick</v>
          </cell>
          <cell r="N241" t="str">
            <v>Workload Meeting 13/03/2013</v>
          </cell>
          <cell r="O241" t="str">
            <v>Andy Earnshaw</v>
          </cell>
          <cell r="P241" t="str">
            <v>CO</v>
          </cell>
          <cell r="Q241" t="str">
            <v>COMPLETE</v>
          </cell>
          <cell r="R241">
            <v>1</v>
          </cell>
          <cell r="U241">
            <v>41445</v>
          </cell>
          <cell r="V241">
            <v>41458</v>
          </cell>
          <cell r="AE241">
            <v>1</v>
          </cell>
          <cell r="AF241">
            <v>5</v>
          </cell>
          <cell r="AG241" t="str">
            <v>03/09/13 KB - E mail received form Sean confirming his approval for Xoserve to not deliver a BER for COR2925 &amp; COR2959.  NGT will expect to receive a Word document detailing the information usually contained within a BER.  Note sent to Project team advising of this update and asking how they wish to proceed in terms of target dates. _x000D_
16/08/13 KB - Refer to email from Andy Earnshaw to Julie Varney with regard to potentially not submitting a BER for COR2959 - await further notification from NGT.  _x000D_
25/04/13 KB - EQR due date moved from 24/05/13 to 06/06/13 as per e-mail from Jule Varney (UKT).  This has been agreed so that it can be analysed in conjunction with the equivalent Change Order (COR2975) raised by National Grid Distribution.</v>
          </cell>
          <cell r="AH241" t="str">
            <v>CLSD</v>
          </cell>
          <cell r="AI241">
            <v>41670</v>
          </cell>
          <cell r="AJ241">
            <v>41431</v>
          </cell>
        </row>
        <row r="242">
          <cell r="A242">
            <v>2961</v>
          </cell>
          <cell r="B242" t="str">
            <v>COR2961</v>
          </cell>
          <cell r="C242" t="str">
            <v>Oracle ULA Underlicensing</v>
          </cell>
          <cell r="E242" t="str">
            <v>EQ-CLSD</v>
          </cell>
          <cell r="F242">
            <v>42102</v>
          </cell>
          <cell r="G242">
            <v>0</v>
          </cell>
          <cell r="H242">
            <v>41345</v>
          </cell>
          <cell r="J242">
            <v>0</v>
          </cell>
          <cell r="N242" t="str">
            <v>Workload Meeting 13/03/2013</v>
          </cell>
          <cell r="O242" t="str">
            <v>David Williamson</v>
          </cell>
          <cell r="P242" t="str">
            <v>BI</v>
          </cell>
          <cell r="Q242" t="str">
            <v>CLOSED</v>
          </cell>
          <cell r="R242">
            <v>0</v>
          </cell>
          <cell r="AE242">
            <v>0</v>
          </cell>
          <cell r="AF242">
            <v>7</v>
          </cell>
          <cell r="AG242" t="str">
            <v>08.04.0215-Confirmation email received to close this line item. It was never a project. Licence costs were funded through this. Do not report on closure P50 report.</v>
          </cell>
        </row>
        <row r="243">
          <cell r="A243">
            <v>2970</v>
          </cell>
          <cell r="B243" t="str">
            <v>COR2970</v>
          </cell>
          <cell r="C243" t="str">
            <v>New Gemini/Gemini Exit Quantity Holders</v>
          </cell>
          <cell r="D243">
            <v>41411</v>
          </cell>
          <cell r="E243" t="str">
            <v>PD-CLSD</v>
          </cell>
          <cell r="F243">
            <v>41670</v>
          </cell>
          <cell r="G243">
            <v>0</v>
          </cell>
          <cell r="H243">
            <v>41348</v>
          </cell>
          <cell r="I243">
            <v>41366</v>
          </cell>
          <cell r="J243">
            <v>0</v>
          </cell>
          <cell r="K243" t="str">
            <v>NNW</v>
          </cell>
          <cell r="L243" t="str">
            <v>NGT</v>
          </cell>
          <cell r="M243" t="str">
            <v>Sean McGoldrick</v>
          </cell>
          <cell r="N243" t="str">
            <v>Workload Meeting 20/03/2013</v>
          </cell>
          <cell r="O243" t="str">
            <v>Andy Earnshaw</v>
          </cell>
          <cell r="P243" t="str">
            <v>CO</v>
          </cell>
          <cell r="Q243" t="str">
            <v>COMPLETE</v>
          </cell>
          <cell r="R243">
            <v>1</v>
          </cell>
          <cell r="U243">
            <v>41390</v>
          </cell>
          <cell r="V243">
            <v>41404</v>
          </cell>
          <cell r="W243">
            <v>41408</v>
          </cell>
          <cell r="Y243" t="str">
            <v>Pre Sanction Review Meeting 14/05/13</v>
          </cell>
          <cell r="Z243">
            <v>145000</v>
          </cell>
          <cell r="AC243" t="str">
            <v>SENT</v>
          </cell>
          <cell r="AD243">
            <v>41425</v>
          </cell>
          <cell r="AE243">
            <v>0</v>
          </cell>
          <cell r="AF243">
            <v>5</v>
          </cell>
          <cell r="AG243" t="str">
            <v>11/06/13 - Revised SN issued.  _x000D_
06/06/13 KB - Refer to e-mails between Andy Earnshaw &amp; Julie Varney re scope of COR2970 &amp; COR3041.  _x000D_
_x000D_
13/05/13 KB - BER due date changed from 13/05 to 14/05 per agreement with Julie Varney (refer to e-mail)._x000D_
_x000D_
17/04/13 KB - Per Workload Meeting - BER on track, target to submit to XEC on 10/05/13._x000D_
_x000D_
18/04/13 KB - Contrary to comment on 08/04, an EQR was received for issue to UKT on 17/04.  There will be a requirement to re-visit the status history of the change to show the revised status and the fact that an EQR was sent._x000D_
_x000D_
08/04/2013 AT - Updated Change Order received. Re-Issue to all that got the EQIR stating that their will be no EQR stage.</v>
          </cell>
          <cell r="AH243" t="str">
            <v>CLSD</v>
          </cell>
          <cell r="AI243">
            <v>41670</v>
          </cell>
          <cell r="AL243">
            <v>41425</v>
          </cell>
          <cell r="AO243">
            <v>41497</v>
          </cell>
          <cell r="AP243">
            <v>41670</v>
          </cell>
        </row>
        <row r="244">
          <cell r="A244">
            <v>2521</v>
          </cell>
          <cell r="B244" t="str">
            <v>COR2521</v>
          </cell>
          <cell r="C244" t="str">
            <v>AQ Review Reports for DNs</v>
          </cell>
          <cell r="D244">
            <v>41037</v>
          </cell>
          <cell r="E244" t="str">
            <v>PD-CLSD</v>
          </cell>
          <cell r="F244">
            <v>41337</v>
          </cell>
          <cell r="G244">
            <v>0</v>
          </cell>
          <cell r="H244">
            <v>40921</v>
          </cell>
          <cell r="I244">
            <v>40935</v>
          </cell>
          <cell r="J244">
            <v>0</v>
          </cell>
          <cell r="K244" t="str">
            <v>ALL</v>
          </cell>
          <cell r="M244" t="str">
            <v>Joanna Ferguson</v>
          </cell>
          <cell r="N244" t="str">
            <v>Workload Meeting 18/01/12</v>
          </cell>
          <cell r="O244" t="str">
            <v>Lorraine Cave</v>
          </cell>
          <cell r="P244" t="str">
            <v>CO</v>
          </cell>
          <cell r="Q244" t="str">
            <v>COMPLETE</v>
          </cell>
          <cell r="R244">
            <v>1</v>
          </cell>
          <cell r="U244">
            <v>41001</v>
          </cell>
          <cell r="V244">
            <v>41017</v>
          </cell>
          <cell r="W244">
            <v>41033</v>
          </cell>
          <cell r="X244">
            <v>41033</v>
          </cell>
          <cell r="Y244" t="str">
            <v>Pre Sanction Meeting 01/05/12</v>
          </cell>
          <cell r="AC244" t="str">
            <v>SENT</v>
          </cell>
          <cell r="AD244">
            <v>41046</v>
          </cell>
          <cell r="AE244">
            <v>0</v>
          </cell>
          <cell r="AF244">
            <v>3</v>
          </cell>
          <cell r="AG244" t="str">
            <v xml:space="preserve">10/10/12 KB - Note from LC confirming implementation on 09/10/12 ahead of schedule.                                                 24/05/12 AK - Email sent by Harvey Padham to Joanna Fergusson stating "In section “Project Specific Criteria” in the Scope Notification document for COR2521 - AQ Review Reports for DNs, contained a list of Network box accounts, could you please confirm if these box accounts are valid as the first report is scheduled to be delivered to the Networks next week on the 31st May as per the schedule."
02/04/12 AK - Email rec'd from Joanna Fergusson stating "Apologies for the delay – I was off last week and meant to send the BEO prior to heading out of the office but forgot. Please find attached now."
30/03/12 AK - Email sent to Joanna Fergusson from Harvey Padham stating "I have been trying to contact you on your mobile phone regarding Change Order COR2521 - AQ Review Reports for DNs - Revised EQR; unfortunately you have not been able to answer my call.  I am assuming you are comfortable with the requirements captured in the EQR (as per your confirmation responses). I need to know whether you are still interested in pursuing the change, hence the requirement to submit a BEO response by 28th March."
16/03/12 AK - Email sent to Joanna Fergusson from Harvey Padham stating "A further requirement clarification is required for the June report. What updated meter point data are you looking to see in the June report. 1.Proposed AQ Values for 2012-2013 (AQ Calc) time-line window from 23rd March to 15th May (this is what Xoserve provides to the shippers) or 2.Actual AQ Values for 2012-2013 (AQ Amendments) time-line window from 1st June to 13th August (this is where the shippers provide their amended AQ values to Xoserve). We would only be able to provide you with the Proposed AQ Values in a June report as the Actual AQ Values would not be uploaded into our systems until the end of August hence the delivery of a September report. Please advise". Email rec'd from Joanna confirming Option 1.
14/03/12 AK - Email rec'd from Joanna Fergusson stating "The example you provided is fine, and if the new report could be in the same format it would be ideal."
13/03/12 AK - Email sent to Joanna Fergusson from Harvey Padham stating "Before I can start to re-assess the feasibility of delivering 4 reports instead of 3, I require the following questions to be answered: 1.Does the example report format meet your requirements, page 4 of the EQR document? 2.The new report which is to be run in April/May (before any updated AQ data is appended into Xoserve systems); does the report need to be in the same format as per the example report format? Please can you respond to this email ASAP."
12/03/12 AK - Following the release of the EQR, email rec'd from Joanna Fergusson stating "I issued the EQR to Will (NGN pricing &amp; originator) who has come back with the attached comments. Can you please add a comparator to the reports list as noted below." </v>
          </cell>
          <cell r="AH244" t="str">
            <v>CLSD</v>
          </cell>
          <cell r="AI244">
            <v>41337</v>
          </cell>
          <cell r="AJ244">
            <v>40963</v>
          </cell>
          <cell r="AK244">
            <v>40963</v>
          </cell>
          <cell r="AL244">
            <v>41051</v>
          </cell>
          <cell r="AM244">
            <v>41046</v>
          </cell>
          <cell r="AN244">
            <v>41046</v>
          </cell>
          <cell r="AO244">
            <v>41194</v>
          </cell>
          <cell r="AP244">
            <v>41219</v>
          </cell>
        </row>
        <row r="245">
          <cell r="A245">
            <v>2528</v>
          </cell>
          <cell r="B245" t="str">
            <v>COR2528</v>
          </cell>
          <cell r="C245" t="str">
            <v xml:space="preserve">Smart Metering UNC Mod 0430 Foundation Stage </v>
          </cell>
          <cell r="D245">
            <v>41260</v>
          </cell>
          <cell r="E245" t="str">
            <v>PD-CLSD</v>
          </cell>
          <cell r="F245">
            <v>41691</v>
          </cell>
          <cell r="G245">
            <v>1</v>
          </cell>
          <cell r="H245">
            <v>41157</v>
          </cell>
          <cell r="I245">
            <v>41171</v>
          </cell>
          <cell r="J245">
            <v>0</v>
          </cell>
          <cell r="K245" t="str">
            <v>ALL</v>
          </cell>
          <cell r="M245" t="str">
            <v>Joanna Ferguson</v>
          </cell>
          <cell r="N245" t="str">
            <v>Workload Meeting 12/09/12</v>
          </cell>
          <cell r="O245" t="str">
            <v>Helen Gohil</v>
          </cell>
          <cell r="P245" t="str">
            <v>CO</v>
          </cell>
          <cell r="Q245" t="str">
            <v>COMPLETE</v>
          </cell>
          <cell r="R245">
            <v>1</v>
          </cell>
          <cell r="U245">
            <v>41257</v>
          </cell>
          <cell r="V245">
            <v>41257</v>
          </cell>
          <cell r="W245">
            <v>41257</v>
          </cell>
          <cell r="X245">
            <v>41257</v>
          </cell>
          <cell r="AC245" t="str">
            <v>SENT</v>
          </cell>
          <cell r="AD245">
            <v>41292</v>
          </cell>
          <cell r="AE245">
            <v>1</v>
          </cell>
          <cell r="AF245">
            <v>42</v>
          </cell>
          <cell r="AG245" t="str">
            <v>17/02/14 KB - Transferred from Lee Chambers to Helen Gohil. _x000D_
02/01/13 DP - SNIR Sent to originator
18/12/12 DP - Recorded BE dates as 14/12/12, Overall status changed to BE-PROD
21/11/12 KB - COR2528 has been re-named as the Foundation Stage as instructed by Jon Follows (he will be the BA for this element of the work).  Refer to correspondence in mailbox. A new reference COR2831 will be created for DCC Day I with Julie Smart as BA.                                                                                                                     02/11/12 KB - PM changed from Lorraine Cave to Lee Chambers per e-mail from Rob Smith.                                                                                                                            03/10/12 KB - Revised CO received.                                                                                                                    19/09/12 KB - Discussed at Workload meeting and with Julie - the revised CO has not been received.  It was agreed that a note should be sent to JF advising that COR2528 would be placed on hold pending submission of a new CO - this will serve as the EQIR.  No further due dates will be input.                                                                                            18/09/12 KB - JF is in the process of submitting a new CO with revised wording - e-mail sent asking when we are likely to receive this as the EQIR (against the original request) is due on 19/09/12.</v>
          </cell>
          <cell r="AH245" t="str">
            <v>CLSD</v>
          </cell>
          <cell r="AI245">
            <v>41691</v>
          </cell>
          <cell r="AJ245">
            <v>41236</v>
          </cell>
          <cell r="AL245">
            <v>41276</v>
          </cell>
          <cell r="AM245">
            <v>41292</v>
          </cell>
          <cell r="AN245">
            <v>41292</v>
          </cell>
          <cell r="AO245">
            <v>41500</v>
          </cell>
          <cell r="AP245">
            <v>41638</v>
          </cell>
        </row>
        <row r="246">
          <cell r="A246">
            <v>2532</v>
          </cell>
          <cell r="B246" t="str">
            <v>COR2532</v>
          </cell>
          <cell r="C246" t="str">
            <v>Remove Dn-Link Time Out</v>
          </cell>
          <cell r="E246" t="str">
            <v>EQ-CLSD</v>
          </cell>
          <cell r="F246">
            <v>40963</v>
          </cell>
          <cell r="G246">
            <v>0</v>
          </cell>
          <cell r="H246">
            <v>40934</v>
          </cell>
          <cell r="I246">
            <v>40948</v>
          </cell>
          <cell r="J246">
            <v>0</v>
          </cell>
          <cell r="K246" t="str">
            <v>ADN</v>
          </cell>
          <cell r="M246" t="str">
            <v>Joel Martin</v>
          </cell>
          <cell r="N246" t="str">
            <v>Workload Meeting 01/02/12</v>
          </cell>
          <cell r="O246" t="str">
            <v>Dave Turpin</v>
          </cell>
          <cell r="P246" t="str">
            <v>CO</v>
          </cell>
          <cell r="Q246" t="str">
            <v>CLOSED</v>
          </cell>
          <cell r="R246">
            <v>1</v>
          </cell>
          <cell r="AE246">
            <v>0</v>
          </cell>
          <cell r="AF246">
            <v>3</v>
          </cell>
          <cell r="AG246" t="str">
            <v>24/02/12 AK - Email sent to Joel Martin from Dave Turpin stating "as discussed yesterday, we will move this COR into the ROM stream to ascertain high-level costs. This is because the change is outside the configurable parameter changes within the relevant system and therefore delivery is expected to be prohibitively costly. Since this is the case it would be easier to check this via a high level analysis rather than go through extensive costing to see whether it is worth proceeding." Based on this, this change has now reverted to an evaluation analysis, therefore this line has been closed. 
08/02/12 AK - Email rec'd from Richard Lenton submitting EQR date to be sent to Network. Tracking Sheet shows that communication should go to Distribution Networks but Richard has asked for communication to go to SSG only. On checking with him, he confirmed that communication should go to AND.</v>
          </cell>
          <cell r="AJ246">
            <v>40963</v>
          </cell>
          <cell r="AK246">
            <v>40963</v>
          </cell>
        </row>
        <row r="247">
          <cell r="A247">
            <v>2542</v>
          </cell>
          <cell r="B247" t="str">
            <v>COR2542</v>
          </cell>
          <cell r="C247" t="str">
            <v>SCR Modification Proposal – Revision to the Gas Deficit Emergency Cashout Arrangements (CURRENTLY ON HOLD)</v>
          </cell>
          <cell r="E247" t="str">
            <v>EQ-CLSD</v>
          </cell>
          <cell r="F247">
            <v>41669</v>
          </cell>
          <cell r="G247">
            <v>0</v>
          </cell>
          <cell r="H247">
            <v>41141</v>
          </cell>
          <cell r="I247">
            <v>41156</v>
          </cell>
          <cell r="J247">
            <v>0</v>
          </cell>
          <cell r="K247" t="str">
            <v>TNO</v>
          </cell>
          <cell r="M247" t="str">
            <v>Sean McGoldrick</v>
          </cell>
          <cell r="N247" t="str">
            <v>Workload Meeting 22/08/12</v>
          </cell>
          <cell r="O247" t="str">
            <v>Andy Earnshaw</v>
          </cell>
          <cell r="P247" t="str">
            <v>CO</v>
          </cell>
          <cell r="Q247" t="str">
            <v>CLOSED</v>
          </cell>
          <cell r="R247">
            <v>1</v>
          </cell>
          <cell r="T247">
            <v>0</v>
          </cell>
          <cell r="AE247">
            <v>0</v>
          </cell>
          <cell r="AF247">
            <v>5</v>
          </cell>
          <cell r="AG247" t="str">
            <v>30/01/14 KB - Email received from Sean authorising closure of COR2542 and submitting a new CO which will progress under a new reference (COR3312)_x000D_
01/14 KB - Update provided by AE - EQR sent 06/11/12 but no BEO received; This C.O to _x000D_
be cancelled and a new CO to be raised as requirements now changed.  _x000D_
28/11/12 KB - Update provided by Jessica Harris - "COR2542 (SCR) is now on hold, pending a decision from Ofgem next year" _x000D_
_x000D_
14/11/12 KB - PM changed from Andy Simpson to Andy Earnshaw as advised by AS.</v>
          </cell>
          <cell r="AJ247">
            <v>41222</v>
          </cell>
        </row>
        <row r="248">
          <cell r="A248">
            <v>2548</v>
          </cell>
          <cell r="B248" t="str">
            <v>COR2548</v>
          </cell>
          <cell r="C248" t="str">
            <v>NGN appointment of a new Daily Metered Service Provider, NDM Data-logger arrangements &amp; Pedestrian Read arrangements</v>
          </cell>
          <cell r="E248" t="str">
            <v>BE-CLSD</v>
          </cell>
          <cell r="F248">
            <v>40994</v>
          </cell>
          <cell r="G248">
            <v>0</v>
          </cell>
          <cell r="H248">
            <v>40948</v>
          </cell>
          <cell r="I248">
            <v>40962</v>
          </cell>
          <cell r="J248">
            <v>0</v>
          </cell>
          <cell r="K248" t="str">
            <v>NNW</v>
          </cell>
          <cell r="L248" t="str">
            <v>NGN</v>
          </cell>
          <cell r="M248" t="str">
            <v>Joanna Ferguson</v>
          </cell>
          <cell r="N248" t="str">
            <v>Workload Meeting 15/02/12</v>
          </cell>
          <cell r="O248" t="str">
            <v>Lorraine Cave</v>
          </cell>
          <cell r="P248" t="str">
            <v>CO</v>
          </cell>
          <cell r="Q248" t="str">
            <v>CLOSED</v>
          </cell>
          <cell r="R248">
            <v>1</v>
          </cell>
          <cell r="AE248">
            <v>0</v>
          </cell>
          <cell r="AF248">
            <v>5</v>
          </cell>
          <cell r="AG248" t="str">
            <v>10/09/12 KB - Transferred from DT to LC due to change in roles.                                                                                                          18/05/12 AK - The email rec'd from Alex Ross on 26/03/12 gave authority to close this change &amp; as Joanna Fergusson was copied into the email &amp; has not raised any objection, that can be taken as her agreement. Change closed as it has been superceded by COR2551.
30/03/12 AK - Email rec'd from Julie Smart dated 27/03/12 with email attached from Alex Ross at NGN dated 26/03/12 stating "we have confirmed that we will not be using SGN for our DM Services so you can close Change Order 2548. We have not yet made a final decision on who we will be using, so please hold from adding us to Change Order 2551. We expect a final decision in a couple of days. In sum: Close COR2548, hold off from adding us to COR2551". Dave Turpin responded stating "whilst we will not formally add NGN to the work to migrate to G4S, I would think it pragmatic to start to plan for this as time is of the essence. We will therefore look to develop the paperwork and scope of work for including NGN to migrate activities from Onstream to G4S to ensure we are able to deliver as much functionality as possible should G4S be your chosen provider going forward. If you strongly beleive that this is not required, please feel free to contact me".
22/03/12 AK - Emails transferring information relating to Pedestrian Reads have been exchanged between Julie Smart &amp; Joanna Fergusson.
19/03/12 AK - Email rec'd from Joanna Fergusson stating "I have had some meetings about the pedestrian reads as an in-house activity. In order to set in place the necessary internal back office activity we would like to test file formats and processes to return reads to you. In light of this, can we please set up a test for both the Must Reads and the Prime &amp; Sub Reads so we can complete this. NGN has set up a shared mailbox for communications relating to pedestrian reads - mreads@northerngas.co.uk   Marc Wigham and Ian Cooper will be the main operations leads for this activity, so can you please progress testing with them directly." Email forwarded to Dave Turpin stating "We have received the attached email from Joanna Fergusson &amp; I am assuming this relates to COR2548 - NGN appointment of a new Daily Metered Service Provider, NDM Data-logger arrangements &amp; Pedestrian Read arrangements? If it is not related, please can you advise who I need to forward this to?"
14/03/12 AK - Email rec'd from Joanna Fergusson on 12/03/12 stating "I have been discussing the DM transfer with our operational contact in regard to the files that flow to/from the System Control. Can you please advise if this is already capturerd in the scope of COR2548. Attached is our own CO for enabling the transfer for your information and a file from Metretek on the same subject." Email forwarded to Julie Smart &amp; Dave Turpin.
09/03/12 AK - Email sent by Dave Turpin to Joanna Fergusson stating "The costs will be around 4K for the DN-Link change. I was just about to write out on the DMSP change (COR2551) as we are still working through the details of what is involved. Rather than put out a meaningless EQR I was aiming to move straight to BER as soon as a scope can be defined and costs estimated. I assume you are OK with this approach, if not please let me know. I'll look to provide estimated costs as soon as we can." EQR due date of 09/03/12 removed from Tracking Sheet &amp; status amended to BE-PROD.
01/03/12 AK - Email rec'd by Andy Miller from Joanna Fergusson stating "Please note that Northern Gas Networks has today issued letters of intent to contract as follows: SGN Commercial Services – Daily Meter Service Provision / Technalog – Non-daily Meter Datalogger Services. This is in line with the works noted in COR2548. In order to ensure that we can transition from our current provider in a timely manner we will be agreeing full contract terms in parallel to the development of the technical necessities. As noted in COR2548, NGN will be taking the pedestrian read services in-house for provision of Must Reads, Prime and Sub-deducts and other ad-hoc reads. Please let me know if you need any further information to enable this COR to be progressed in line with the above requirements."</v>
          </cell>
        </row>
        <row r="249">
          <cell r="A249">
            <v>2971</v>
          </cell>
          <cell r="B249" t="str">
            <v>COR2971</v>
          </cell>
          <cell r="C249" t="str">
            <v>SGN DDU &amp; CPM Files</v>
          </cell>
          <cell r="E249" t="str">
            <v>EQ-CLSD</v>
          </cell>
          <cell r="F249">
            <v>41380</v>
          </cell>
          <cell r="G249">
            <v>0</v>
          </cell>
          <cell r="H249">
            <v>41351</v>
          </cell>
          <cell r="I249">
            <v>41365</v>
          </cell>
          <cell r="J249">
            <v>0</v>
          </cell>
          <cell r="K249" t="str">
            <v>NNW</v>
          </cell>
          <cell r="L249" t="str">
            <v>SGN</v>
          </cell>
          <cell r="M249" t="str">
            <v>Joel Martin</v>
          </cell>
          <cell r="N249" t="str">
            <v>Workload Meeting 20/03/2013</v>
          </cell>
          <cell r="O249" t="str">
            <v>Lorraine Cave</v>
          </cell>
          <cell r="P249" t="str">
            <v>CO</v>
          </cell>
          <cell r="Q249" t="str">
            <v>COMPLETE</v>
          </cell>
          <cell r="R249">
            <v>1</v>
          </cell>
          <cell r="AE249">
            <v>0</v>
          </cell>
          <cell r="AF249">
            <v>5</v>
          </cell>
          <cell r="AG249" t="str">
            <v>16/04/13 KB - E mail received from Joel Martin confirming that COR2971 can be closed.  _x000D_
16/04/13 KB - E mail sent by Sue Turnbull to Joel Martin stating that as the work was carried out within 2 days no charge will be made - recommendation that CO should be closed.</v>
          </cell>
        </row>
        <row r="250">
          <cell r="A250">
            <v>1532</v>
          </cell>
          <cell r="B250" t="str">
            <v>COR1532</v>
          </cell>
          <cell r="C250" t="str">
            <v>Gemini Non-Business Days</v>
          </cell>
          <cell r="E250" t="str">
            <v>BE-CLSD</v>
          </cell>
          <cell r="F250">
            <v>41824</v>
          </cell>
          <cell r="G250">
            <v>0</v>
          </cell>
          <cell r="H250">
            <v>39897</v>
          </cell>
          <cell r="I250">
            <v>39911</v>
          </cell>
          <cell r="J250">
            <v>0</v>
          </cell>
          <cell r="N250" t="str">
            <v>Workload Meeting 25/03/09</v>
          </cell>
          <cell r="O250" t="str">
            <v>Jessica Harris</v>
          </cell>
          <cell r="P250" t="str">
            <v>BI</v>
          </cell>
          <cell r="Q250" t="str">
            <v>CLOSED</v>
          </cell>
          <cell r="R250">
            <v>0</v>
          </cell>
          <cell r="S250">
            <v>41824</v>
          </cell>
          <cell r="U250">
            <v>39939</v>
          </cell>
          <cell r="AE250">
            <v>0</v>
          </cell>
          <cell r="AF250">
            <v>6</v>
          </cell>
          <cell r="AG250" t="str">
            <v>04/07/14 KB - Closed per email from Jessica Harris - the work never progressed._x000D_
_x000D_
19/08/13 KB - E mail from Andy Simpson - Please move this to Andy Earnshaw’s workload report as it is a Gemini related project that has never been started, should be included in the NOT STARTED section_x000D_
_x000D_
24/05/12 AK - Following the Workload Meeting on 23/05/12, email rec'd from Matt Rider confirming that this project is to be scheduled for implementation with the next Gemini release. The current target date for this is 1st September 2013. Customer Operations have been informed and Mark Cockayne has informed us that this is acceptable to them and that controls will be put in place to ensure that NG are liaised with in the interim." BEIR date of 11/05/12 removed &amp; status amended to PD-PROD with implementation due date populated as 01/09/12._x000D_
09/03/12 AK - At the Worklaod Meeting on 07/03/12, Matt Rider advised that the Project Manager should be amended from Lee Foster to Andy Simpson._x000D_
08/11/11 AK - Discussed at Workload Meeting on 02/11/11. Awaiting broader release. BEIR date amended from 11/11/11 to 11/05/12._x000D_
05/05/11 AK - Discussed at Workload Meeting on 04/05/11. Awaiting broader release. BEIR date amended from 02/05/11 to 11/11/11._x000D_
21/04/11 AK - Discussed at Workload Meeting on 20/04/11. Awaiting broader release. Project Team are to confirm a new date.
10/02/11 AK - Email rec'd from Nicky Patmore requesting that BE IR date is amended from 18/02/11 to 02/05/11.  
09/02/11 AK - Discussed at Workload Meeting today. Awaiting broader release. Project Team are to confirm a new date.
12/01/11 AK - Discussed at Workload Meeting today. Awaiting broader release. BE IR date moved back to 18/02/11.
10/11/10 AK - Discussed at Workload Meeting today. Awaiting broader release. BE IR date moved back to 19/01/11.
14/10/10 AK - Discussed at Workload Meeting on 13/10/10. Awaiting broader release. BE IR date moved back to 19/11/10.
30/09/10 AK - Discussed at Workload Meeting on 29/09/10. Awaiting broader release. BE IR date to remain 08/10/10.
26/08/10 AK - Discussed at Workload Meeting on 25/08/10. Awaiting broader release. BE IR date moved back to 08/10/10.
29/07/10 AK - Discussed at Workload Meeting on 28/07/10. Awaiting broader release. BE IR date moved back to 06/09/10.
01/07/10 AK - Discussed at Workload Meeting on 30/06/10. Awaiting broader release. BE IR date moved back to 05/08/10.
24/06/10 AK - Discussed at Workload Meeting on 23/06/10. Change is still awaiting a broader release, therefore BE IR date amended from 04/06/10 to 05/07/10.
01/06/10 AK - BE IR date amended from 04/05/10 to 04/06/10.
21/05/10 AK - Discussed at Workload Meeting on 19/05/10. Broader release is now in sight.
30/04/10 AK - BE IR date amended from 05/04/10 to 04/05/10.
25/03/10 AK - Discussed at Workload Meeting on 24/03/10. Change is awaiting broader release. BE IR date amended from 04/03/10 to 05/04/10.
05/02/10 AK - Email rec'd from Max Pemberton dated 04/02/10 stating "Having checked with Andy Simpson, he confirmed this to be an internal BI change, which is at odds with the CO tracking sheet showing it as Category 3. I assume it will therefore be a Category 6 (Business Improvement budget) change. Please can you update your documents to reflect this (Robert if it is in Cat 3 on the Finance sheet is it also in Cat 3 on MySap and if so can we notify PL of the need to change this)." This is already showing as Cat 6 in the Tracking Sheet, therefore no action req'd.
04/02/10 AK - BE IR date amended from 04/01/10 to 04/02/10.
13/01/10 AK - Update rec'd from Lee Foster. Change is awaiting broader release. BE IR due date to remain 04/01/10. 
04/01/10 AK - BE IR date amended from 02/12/09 to 04/01/10.
30/11/09 AK - Lee Foster confirmed that he is happy for the date to be changed before each month-turn to retain visibility of this change but avoid this showing as a missed target. BE IR date amended from 02/11/09 to 02/12/09.
03/11/09 AK - BE IR date amended from 02/10/09 to 02/11/09 as agreed with Lee Foster.
14/10/09 AK - Update rec'd from Lee Foster. Currently awaiting information from WIPRO. Once rec'd, this will be shared with the business. This project will not be implemented by itself &amp; is currently waiting to see if it can be implemented with another piece of work. BE IR date to remain 02/10/09.
11/09/09/ AK - Update rec'd from Andy Simpson. It is felt that the cost would be too great for this change to be implemented on its own &amp; therefore the Project Team need to look at including it within another implementation. Until another project area has been identified, this change will not progress. BE IR date amended to 02/10/09. 
24/07/09 AK - Update rec'd from Lee Foster at Workload Meeting on 22/07/09. BE IR amended to 14/08/09.
11/06/09 AK - External Spend Category populated as Category 6 as per email from Max Pemberton.
15/05/09 AK - Andy Simpson confirmed that the email rec'd from Tricia Moody equates to the BEO &amp; therefore the status can be changed from EQ-SENT to BE-PROD. The BE initial response date should be shown as 31/07/09.
06/05/09 AK - Email rec'd from Tricia Moody stating "Approved but we may need to talk to NG to see if they object to the role being removed from them. Nigel Bradbury's team currently carry out the role. I spoke to him and he had no problems with xoserve taking over the activity."  Andy Simpson responded to Tricia via email stating "I will analyse which UKT roles currently have access to this functionality as I also know the owners of all the roles. We can then send a note to all approvers concerned.  
05/05/09 AK - Email rec'd from Richard Jones stating "I’m okay with the contents of the Gemini non-business days project brief."
01/05/09 AK - Project Brief (EQR equivalent) sent out internally for review.
25/03/09 AK - This was originally raised as a Change Request by Tricia Moody. Following analysis, the BAT Team recommended this change to be allocated to a Project Team. This was approved at the Workload Meeting today with Andy Earnshaw as the analyst. Andy Earnshaw has advised that this has since been amended to Andy Simpson. This is an internal change &amp; therefore is not subject to initial response dates, however the EQ initial response date has been populated as 08/04/09 to ensure we do not loose visibility.</v>
          </cell>
          <cell r="AJ250">
            <v>39930</v>
          </cell>
          <cell r="AK250">
            <v>39934</v>
          </cell>
          <cell r="AO250">
            <v>41518</v>
          </cell>
        </row>
        <row r="251">
          <cell r="A251">
            <v>1572</v>
          </cell>
          <cell r="B251" t="str">
            <v>COR1572</v>
          </cell>
          <cell r="C251" t="str">
            <v>Composite Weather Variable (CWV) Calculation</v>
          </cell>
          <cell r="D251">
            <v>40277</v>
          </cell>
          <cell r="E251" t="str">
            <v>PD-CLSD</v>
          </cell>
          <cell r="F251">
            <v>40947</v>
          </cell>
          <cell r="G251">
            <v>0</v>
          </cell>
          <cell r="H251">
            <v>39982</v>
          </cell>
          <cell r="I251">
            <v>39996</v>
          </cell>
          <cell r="J251">
            <v>0</v>
          </cell>
          <cell r="K251" t="str">
            <v>NNW</v>
          </cell>
          <cell r="L251" t="str">
            <v>NGD</v>
          </cell>
          <cell r="M251" t="str">
            <v>Alan Raper</v>
          </cell>
          <cell r="N251" t="str">
            <v>Workload Meeting 24/06/09</v>
          </cell>
          <cell r="O251" t="str">
            <v>Dave Turpin</v>
          </cell>
          <cell r="P251" t="str">
            <v>CO</v>
          </cell>
          <cell r="Q251" t="str">
            <v>COMPLETE</v>
          </cell>
          <cell r="R251">
            <v>1</v>
          </cell>
          <cell r="T251">
            <v>15400</v>
          </cell>
          <cell r="U251">
            <v>40052</v>
          </cell>
          <cell r="V251">
            <v>40067</v>
          </cell>
          <cell r="W251">
            <v>40144</v>
          </cell>
          <cell r="X251">
            <v>40144</v>
          </cell>
          <cell r="Y251" t="str">
            <v>XM2 Review Meeting 09/02/10
XM2 Review Meeting 24/11/09</v>
          </cell>
          <cell r="Z251">
            <v>177515</v>
          </cell>
          <cell r="AC251" t="str">
            <v>SENT</v>
          </cell>
          <cell r="AD251">
            <v>40326</v>
          </cell>
          <cell r="AE251">
            <v>0</v>
          </cell>
          <cell r="AF251">
            <v>5</v>
          </cell>
          <cell r="AG251" t="str">
            <v>21/02/12 AK - This change was discussed at CMSG on 08/02/12 where Alan Raper authorised closure of this change.
18/11/11 AK - As part of the CCN Amnesty, CCN due date amended from 28/11/11 to 31/01/12.
24/10/11 AK - Update rec'd from Ed Healy. CCN due date amended from 28/10/11 to 28/11/11.
06/01/11 AK - Update rec'd from Ed Healy. CCN due date amended from 18/02/11 to 28/10/11.
13/12/10 AK - Email sent to Lorraine Cave from Mark Bignell stating "The Projects Finance Tracker that's provided to us by the Programme Office shows this project as being funded from 'pot 5' so chargeable to just a single Network through invoices in addition to their monthly ASA charges.  So far we've not had any requests for us to issue invoices to pay for this project and the spend to the end of November-10 has been £163,400. Please can you confirm which single Network this should be chargeable to and when we should expect you to submit the invoice request to us?  I would expect this to be the earlier of when the project has been completed or at the end of the financial year if the project is still ongoing at that time." Lorraine forwarded email to Dave Turpin to respond. Dave replied stating "The project has been (in the main) implemented at the beginning of December although small elements are outstanding. When the project is complete, I assume that the Financial Closure Form will trigger you to invoice appropriately."
07/12/10 AK - Update rec'd from Ed Healy. Xoserve implementation took place successfully as planned. NG need to carry out an implementation, planned for 09/12/10 but this is out of xoserve control. CCN due date is currently planned for mid-Feb. CCN due date populated as 18/02/11.
18/11/10 AK - Discussed at Workload Meeting on 17/11/10. Implementation due date amended from 28/11/10 to 06/12/10.
14/06/10 AK - Revised SN sent.
08/06/10 AK - Following the release of the Manager Aligned Report, update rec'd from Debi Jones advising that the implementation due date should be amended from 21/11/10 to 28/11/10.
07/06/10 AK - Email rec'd from Anne Young late on Friday submitting a revised SN following her review.
25/05/10 AK - Email rec'd from Debi Jones stating "Please see attached authorisation from Alan to postpone the issue of the Scope Notification for COR1572 which was due today until 28th May.  Can you update the tracker as appropriate." Attached is a note Debi sent to Alan Raper on 21/05/10 stating "Following discussions with Manjit today, I appreciate your concerns raised and would like to discuss these further with my Project Manager before we reach a final position, unfortunately, this will not be until the beginning of next week. I would therefore, like to ask Alan if it is ok to postpone the issue of the Scope Notification from Tuesday until Friday (28th May) so we can try to conclude this discussion to everyone's satisfaction. A delay in issuing the Scope Notification will not in itself affect any of the project timescales." Alan responded on 25/05/10 stating "Under the circumstances, it seems appropriate to delay." SN due date amended from 25/05/10 to 28/05/10.
19/04/10 AK - Email rec'd from Alan Raper stating "We accept the revised report". SN IR date amended to 04/05/10.
16/04/10 AK - Following receipt of the CA, email sent to Alan Raper from Ed Healy stating "Before proceeding with COR1572, can you confirm that the additional comments that were added to the change authorisation are mitigated by the xoserve responses in the attached document. Of the three additional comments added we believe two are mitigated in the BER and the third by the recently approved 24/7 system support process."
11/03/10 AK - Following the release of the Manager Aligned Report, update rec'd from Debi Jones stating that the Business Analyst should be both Debi Jones &amp; Ed Healy. Field is currently blank.
10/02/10 AK - Revised BER rec'd for issue to AND. The tracking sheet shows this a named Network (NGD only). The Project Team stated that the funding for this change is being controlled by NGD but the other Distribution Networks have already contributed &amp; therefore should be included in all change correspondence. This was confirmed in an email sent by Debi Jones (cc. Dave Turpin as he was in meetings all day) stating "As discussed I confirm that for this change order only the attached BER and all future change order documentation for this change order is to be issued to all Distribution Networks as per the attached, even though the CO has been categorised as a named Network only."
06/01/10 AK - Following staff changes, Linda Whitcroft has taken over responsibility for this project from Dean Johnson. Process Owner amended from Dean Johnson to Linda Whitcroft.
13/10/09 AK - Email sent to Dave Turpin &amp; Lorraine Cave from Katrina Stait stating "In order to keep the logging and tracking sheet up to date, please could you reply to this email confirming that COR1572 is now being managed by Dave Turpin." Dave Turpin sent an email response stating "This is correct". Project Manager amended from Lorraine to Dave in Tracking Sheet &amp; Stuart Hegarty removed as Business Analyst.
03/08/09 AK - Email sent to Alan Raper from Lorraine Cave stating "Just to confirm our conversation and your agreement to change the date of the EQR to be delivered on or before 20th August 2009, the reason we are awaiting confirmation of analysis costs." EQR due date amended from 29/07/09 to 20/08/09.
29/07/09 AK - Discussed at Workload Meeting today. EQR due 29/07/09. Date will change with authorisation from the NOR.
25/06/09 AK - New CO approved at Workload Meeting on 24/06/09.</v>
          </cell>
          <cell r="AH251" t="str">
            <v>CLSD</v>
          </cell>
          <cell r="AI251">
            <v>40947</v>
          </cell>
          <cell r="AJ251">
            <v>40045</v>
          </cell>
          <cell r="AK251">
            <v>40045</v>
          </cell>
          <cell r="AL251">
            <v>40302</v>
          </cell>
          <cell r="AM251">
            <v>40326</v>
          </cell>
          <cell r="AN251">
            <v>40326</v>
          </cell>
          <cell r="AO251">
            <v>40518</v>
          </cell>
          <cell r="AP251">
            <v>40939</v>
          </cell>
        </row>
        <row r="252">
          <cell r="A252">
            <v>1585</v>
          </cell>
          <cell r="B252" t="str">
            <v>COR1585</v>
          </cell>
          <cell r="C252" t="str">
            <v>Voluntary Discontinuance</v>
          </cell>
          <cell r="D252">
            <v>40399</v>
          </cell>
          <cell r="E252" t="str">
            <v>PD-CLSD</v>
          </cell>
          <cell r="F252">
            <v>40751</v>
          </cell>
          <cell r="G252">
            <v>1</v>
          </cell>
          <cell r="H252">
            <v>40284</v>
          </cell>
          <cell r="I252">
            <v>40298</v>
          </cell>
          <cell r="J252">
            <v>0</v>
          </cell>
          <cell r="K252" t="str">
            <v>TNO</v>
          </cell>
          <cell r="M252" t="str">
            <v>Sean McGoldrick</v>
          </cell>
          <cell r="N252" t="str">
            <v>Workload Meeting 21/04/10</v>
          </cell>
          <cell r="O252" t="str">
            <v>Lee Foster</v>
          </cell>
          <cell r="P252" t="str">
            <v>CO</v>
          </cell>
          <cell r="Q252" t="str">
            <v>COMPLETE</v>
          </cell>
          <cell r="R252">
            <v>1</v>
          </cell>
          <cell r="T252">
            <v>0</v>
          </cell>
          <cell r="U252">
            <v>40325</v>
          </cell>
          <cell r="V252">
            <v>40340</v>
          </cell>
          <cell r="W252">
            <v>40375</v>
          </cell>
          <cell r="X252">
            <v>40375</v>
          </cell>
          <cell r="Y252" t="str">
            <v>XM2 Review Meeting 13/07/10</v>
          </cell>
          <cell r="Z252">
            <v>34690</v>
          </cell>
          <cell r="AC252" t="str">
            <v>SENT</v>
          </cell>
          <cell r="AD252">
            <v>40400</v>
          </cell>
          <cell r="AE252">
            <v>0</v>
          </cell>
          <cell r="AF252">
            <v>5</v>
          </cell>
          <cell r="AG252" t="str">
            <v>27/07/11 AK - Email rec'd from Ritchard Hewitt, delegated authority in the absence of Sean McGoldrick, authorising closure of this change
21/06/11 AK - Email rec'd from Elaine Hall stating "I tried to call Ferg - to see if he'd had chance to speak to Sean... but he's on holiday for another couple of weeks. I don't suppose you fancy giving Sean a gentle prod, do you?" Email sent back to Elaine stating "I'm a bit reluctant to chase Sean again, having done it twice, particularly considering the SCENE scores he gives us. Also, I've discussed this with Dave Turpin who has advised that Sean will not agree to closing this down without speaking to Fergus first so there is little point chasing him. Can we not just wait for Fergus to come back off holiday?"  Reply rec'd from Elaine stating "Yes... No worries... I just thought it would be nice to get it all closed down before I forget about it again...!"
15/06/11 AK - Email sent to Fergus Healy from Elaine Hall stating "As per my voicemail, I'm writing to confirm that the formal closure of COR1585 Voluntary Discontinuance will not have a bearing on any Change Request you may make to implement a data fix in respect to a voluntarily discontinued Shipper (ie for the cancellation of traded-out Entry capacity). Any such data fix will follow the normal Change Control process, and will be considered on a case-by-case basis. The CCN for COR1585 Voluntary Discontinuance expired in Dec-2010, and we now need to close this project formally, so I would be very grateful if you could give your approval for this to happen."
09/05/11 AK - Email sent to Sean McGoldrick stating "Further to the attached emails in relation to the change shown above, please can you confirm whether you are happy for this change to be closed down? If you have any questions or concerns, please let me know."
19/01/11 AK - Email rec'd from Sean stating "Fergus Healy is still looking at this. I'll let you know as soon as he's happy with it."
18/01/11 AK - Email sent to Sean McGoldrick stating "Following the release of the CCN for COR1585 - Voluntary Discontinuance (email attached), please can you confirm your agreement to close this change. This change is "Transmission Only" and therefore cannot be discussed at CMSG. If you have any questions or concerns, please let me know."
18/11/10 AK - Discussed at Workload Meeting on 17/11/10. Current progress of this change is to be confirmed by Project Team.
04/10/10 AK - Analysis Report was signed off on 28/09/10 &amp; reissued on 29/09/10. This completes implementation. Closedown is now in hand. CCN due date populated as 19/11/10.
30/09/10 AK - Discussed at Workload Meeting on 29/09/10. Analysis Report has been approved. Approved version to be re-issued back to reviewers / approvers. This will be done 29/09/10.
28/09/10 AK - Update rec'd from Elaine Hall. This project covers analysis only &amp; implementation will be the delivery of an analysis report. The report was sent out for review but came back with comments. These are being incorporated &amp; final review / acceptance is due to take place today. Implementation date amended from 24/09/10 to 28/09/10. 
27/09/10 AK - Following the release of the Manager Aligned Report, email rec'd from Andy Simpson advising that "Actual Implementation date is 24/09/10 (End of Analysis) - Please contact Matt Rider/Elaine Hall to obtain whether a CCN date is required as this project may move into a Testing phase, this is not yet known."
07/07/10 AK - Update rec'd from Matt Rider. Business Analyst for this change should be Matt Rider not Andy Simpson. Tracking Sheet amended.
07/05/10 AK - Email rec'd from Sean McGoldrick stating "Thanks for this note.  I confirm that the proposed changes to funding pots is acceptable to me." Pot changed from 1 to 5.
06/05/10 AK - Email sent to Sean McGoldrick stating "Following the meeting held on 6th May 2010 between yourself and Lee Foster, we can confirm that funding for the following Change Order has been amended from Pot 1 - "RGTA Functionality (100/0)" to Pot 5 - "Individual Network Changes (Not from Change Budget)".
30/04/10 AK - Following the release of the EQ IR today, email rec'd from Sean McGoldrick stating "You (xoserve) responded to this request on the 19th, stating that you would be submitting the firm quote today.  Can you let me know the reason for the delay?  As stated in the CO form, this is an urgent change as we have now received 2 requests for this service." Lee Foster sent email response stating "I tried to call you around 4pm today, but haven’t been able to reach you. The response you received from xoserve on the 19th was a Change Order Acknowledgement; this is simply the ‘receipt’ from the Programme Office to assure you that we have received your Change Order. This only stated that you would receive an EQR Initial Response by today and made no reference to provision of cost. Today we sent the EQR Initial Response stating that we will provide an EQR by 21st May 2010. There is therefore no delay from that which we have previously committed to. Although I recognise the reference to “two requests”, I didn’t notice the word ‘urgent’ within UKT’s Change Request; perhaps we can discuss the urgency of this change order next week, and how we facilitate its appropriate progress in line with the broader change programme."
26/04/10 AK - Approved at Workload Meeting on 21/04/10. This change was given ref number 1948 &amp; acknowledged as this, however Steve Ganney advised that it had previously been a ROM request under EVS1585, hence number amended to maintain continuity.</v>
          </cell>
          <cell r="AH252" t="str">
            <v>CLSD</v>
          </cell>
          <cell r="AI252">
            <v>40751</v>
          </cell>
          <cell r="AJ252">
            <v>40319</v>
          </cell>
          <cell r="AK252">
            <v>40319</v>
          </cell>
          <cell r="AL252">
            <v>40413</v>
          </cell>
          <cell r="AM252">
            <v>40400</v>
          </cell>
          <cell r="AN252">
            <v>40400</v>
          </cell>
          <cell r="AO252">
            <v>40449</v>
          </cell>
          <cell r="AP252">
            <v>40501</v>
          </cell>
        </row>
        <row r="253">
          <cell r="A253">
            <v>1630</v>
          </cell>
          <cell r="B253" t="str">
            <v>COR1630</v>
          </cell>
          <cell r="C253" t="str">
            <v>NTS Exit Capacity Reform (Phase 2)</v>
          </cell>
          <cell r="D253">
            <v>40241</v>
          </cell>
          <cell r="E253" t="str">
            <v>PD-CLSD</v>
          </cell>
          <cell r="F253">
            <v>41052</v>
          </cell>
          <cell r="G253">
            <v>0</v>
          </cell>
          <cell r="H253">
            <v>39960</v>
          </cell>
          <cell r="I253">
            <v>39974</v>
          </cell>
          <cell r="J253">
            <v>0</v>
          </cell>
          <cell r="K253" t="str">
            <v>TNO</v>
          </cell>
          <cell r="M253" t="str">
            <v>Sean McGoldrick</v>
          </cell>
          <cell r="N253" t="str">
            <v>Workload Meeting 27/05/09</v>
          </cell>
          <cell r="O253" t="str">
            <v>Andy Simpson</v>
          </cell>
          <cell r="P253" t="str">
            <v>CO</v>
          </cell>
          <cell r="Q253" t="str">
            <v>COMPLETE</v>
          </cell>
          <cell r="R253">
            <v>1</v>
          </cell>
          <cell r="T253">
            <v>484000</v>
          </cell>
          <cell r="U253">
            <v>40024</v>
          </cell>
          <cell r="V253">
            <v>40038</v>
          </cell>
          <cell r="W253">
            <v>40193</v>
          </cell>
          <cell r="X253">
            <v>40193</v>
          </cell>
          <cell r="Y253" t="str">
            <v>XM2 Review Meeting 22/12/09</v>
          </cell>
          <cell r="Z253">
            <v>1886900</v>
          </cell>
          <cell r="AC253" t="str">
            <v>SENT</v>
          </cell>
          <cell r="AD253">
            <v>40255</v>
          </cell>
          <cell r="AE253">
            <v>0</v>
          </cell>
          <cell r="AF253">
            <v>5</v>
          </cell>
          <cell r="AG253" t="str">
            <v>09/03/12 AK - At the Worklaod Meeting on 07/03/12, Matt Rider advised that the Project Manager should be amended from Lee Foster to Andy Simpson. 
09/03/12 AK - Discussed at Workload Meeting on 07/03/12. There are currently some issues under debate with CSC. Planned completion is now 30/04/12.
16/02/12 AK - Discussed at Workload Meeting on 15/02/12. Currently awaiting invoices.
18/11/11 AK - Update rec'd from Matt Rider. As part of the CCN Amnesty, CCN due date amended from 01/12/11 to 27/02/12.
19/09/11 AK - Email rec'd from Andy Simpson stating "Having reviewed the Manager Aligned Report, can you please change the CCN due date for COR1630 to 1-Dec-2011."
14/07/11 AK - Discussed at Workload Meeting on 13/07/11. Project is still awaiting agreement of invoices from CSC. CCN due date amended from 15/07/11 to 19/08/11. Verbal update rec'd from Matt Rider after meeting stating that there are two further issues outstanding regarding this project, therefore CCN due date should be 21/10/11. 
05/05/11 AK - Discussed at Workload Meeting on 04/05/11. CCN due date amended from 20/05/11 to 15/07/11.
11/04/11 AK - General Communications email rec'd stating "The Gemini NTS Exit system changes for the NTS Exit Reform Phase 2 project were successfully implemented on Sunday 10th April. The project has now moved into the Post Implementation Support period which will be in place until Friday 20th May 2011." CCN due date populated as 20/05/11.
16/03/11 AK - Matt Rider advised that Implementation date has been amended from 17/04/11 to 10/04/11.</v>
          </cell>
          <cell r="AH253" t="str">
            <v>CLSD</v>
          </cell>
          <cell r="AI253">
            <v>41052</v>
          </cell>
          <cell r="AJ253">
            <v>39976</v>
          </cell>
          <cell r="AK253">
            <v>39976</v>
          </cell>
          <cell r="AL253">
            <v>40255</v>
          </cell>
          <cell r="AM253">
            <v>40255</v>
          </cell>
          <cell r="AN253">
            <v>40255</v>
          </cell>
          <cell r="AO253">
            <v>40643</v>
          </cell>
          <cell r="AP253">
            <v>40966</v>
          </cell>
        </row>
        <row r="254">
          <cell r="A254">
            <v>1721</v>
          </cell>
          <cell r="B254" t="str">
            <v>COR1721</v>
          </cell>
          <cell r="C254" t="str">
            <v>Extension of the EUC Numeric Code</v>
          </cell>
          <cell r="D254">
            <v>40456</v>
          </cell>
          <cell r="E254" t="str">
            <v>PD-CLSD</v>
          </cell>
          <cell r="F254">
            <v>41332</v>
          </cell>
          <cell r="G254">
            <v>0</v>
          </cell>
          <cell r="H254">
            <v>40058</v>
          </cell>
          <cell r="J254">
            <v>0</v>
          </cell>
          <cell r="N254" t="str">
            <v>Workload Meeting 02/09/09</v>
          </cell>
          <cell r="O254" t="str">
            <v>Lorraine Cave</v>
          </cell>
          <cell r="P254" t="str">
            <v>BI</v>
          </cell>
          <cell r="Q254" t="str">
            <v>COMPLETE</v>
          </cell>
          <cell r="R254">
            <v>0</v>
          </cell>
          <cell r="V254">
            <v>40450</v>
          </cell>
          <cell r="W254">
            <v>40483</v>
          </cell>
          <cell r="X254">
            <v>40483</v>
          </cell>
          <cell r="AC254" t="str">
            <v>PROD</v>
          </cell>
          <cell r="AD254">
            <v>40456</v>
          </cell>
          <cell r="AE254">
            <v>0</v>
          </cell>
          <cell r="AF254">
            <v>7</v>
          </cell>
          <cell r="AG254" t="str">
            <v>11/07/12 KB - Successful implementation confirmed at Workload meeting.                                                         29/03/12 AK - Discussed at Workload Meeting on 28/03/12. Implementation date amended from 06/04/12 to 06/07/12.
14/02/12 AK - Following the release of the Manager Aligned Report, email rec'd from Max Pemberton advising that the Implementation Date for this change should be 06/04/12. Implementation date amended from 30/03/12 to 06/04/12.
05/07/11 AK - Verbal update rec'd from Lorraine Cave. As this is an internal project, no SN will be produced.Change is coming into delivery with implementation due in March 2012. SN IR date removed &amp; status amended to PD-PROD with an implementation date of 30/03/12. 
05/07/11 AK - Email rec'd from Rachel Nock on 30/06/11 stating "I’ve spoken to Tricia regarding the attached approach and she has confirmed that she is happy that COR2175 is delivered together with COR1721 with the understanding that there is acceptance that we are legally non compliant with regards to the VAT codes until the required changes are implemented." Email forwarded to Lorraine Cave, Ian Bevan &amp; Sarah Hall.
29/06/11 AK - Discussed at Workload Meeting today. Workpack response has been received &amp; is currently being reviewed. SN IR date to remain 06/07/11.
16/06/11 AK - Discussed at Workload Meeting on 15/06/11. Discussions to take place with Wipro &amp; Dave Turpin with a view to combining this project with one that Dave is already running. SN IR date amended from 22/06/11 to 06/07/11.
01/06/11 AK - Discussed at Workload Meeting today. Project Team are currently awaiting Workpack response from Wipro. SN IR date amended from 08/06/11 to 22/06/11. 
26/05/11 AK - Discussed at Workload Meeting on 25/05/11. Approved Workpack has been sent to Wipro. Project Team are currently awaiting a response. SN IR date amended from 25/05/11 to 08/06/11.
18/05/11 AK - Update rec'd from Ian Bevan. A new Workpack has been sent to Resourcing &amp; Contracts for review. Verbal approval from key contacts has already been received. A meeting is being held on 18/05/11 to discuss &amp; sign off the Workpack.
28/04/11 AK - Discussed at Workload Meeting on 27/04/11. Workpack is in progress. SNIR date amended from 22/04/11 to 25/05/11.
14/04/11 AK - Discussed at Workload Meeting on 13/04/11. Currently in discussion with the Business as to when this work needs to start.
28/03/11 AK - Update rec'd from Ian Bevan. SN IR date amended from 25/03/11 to 22/04/11.
25/03/11 AK - Discussed at Workload Meeting on 23/03/11. Awaiting information from Wipro.
16/03/11 KB - Discussed at Workload meeting.  SN IR due 25/03/11 - awaiting direction from the Business.                                                                                                                                                                        24/02/11 AK - Discussed at Workload Meeting held on 23/02/11. Awaiting direction from the business. Update to be provided to Networks at the Interim CMSG Meeting on Friday, 25th February 2011. SN IR date amended from 25/02/11 to 25/03/11.
16/02/11 AK - Discussed at Workload Meeting today. This change was for analysis only &amp; is currently awaiting change authorisation from the business. As it is an internal change, no SN will be produced. Status should be PD-PROD. SN IR date left in Tracking Sheet to maintain visibility.
26/01/11 AK - Discussed at Workload Meeting today. SN IR date amended from 21/01/11 to 25/02/11.
09/12/10 AK - Discussed at Workload Meeting on 08/12/10. SN IR date amended from 20/12/10 to 21/01/11
07/12/10 AK - Update rec'd from Ian Bevan following the release of the Manager Aligned Report. This is an internal project , therefore a SN will not be completed. SN IR date of 20/12/10 will remain to drive the next update.
19/11/10 AK - Update rec'd from Lorraine Cave following the release of the Manager Aligned Report. Analysis due to start mid December. Next update 20/12. SN IR date amended from 17/11/10 to 20/12/10.
12/11/10 AK - PD-PROD status is incorrect. The approval of the Business Case counts as the CA. Analysis is now underway, hence the status should be SN-PROD. Status amended to reflect &amp; SN IR date populated as 17/11/10.  
27/10/10 KB - Status moved to PD-PROD per Workload meeting minutes.  The Business Case was approved on 05/10/10 and analysis is due to commence 06/11/10.  E-mail sent to project team asking for copy of Business Case to support.                                                             20/10/10 AK - Discussed at Workload Meeting today. This change is to deliver analysis only.
11/10/10 AK - Email rec'd from Robert Smith stating "Following a conversation with Ian Bevan I can now confirm that COR1721 Extension of the EUC Numeric Code has now been approved by Steve Adcock and has been allocated to funding category 7 and not 6 as previously advised."
29/09/10 AK - Update rec'd from Lorraine Cave. Business Case is under review. Approval expected via XEC Meeting on 26/10/10. BE IR date populated as per the date of this update. BER due date 01/11/10.
16/09/10 AK - Discussed at Workload Meeting on 15/09/10. Awaiting figures from ODCs. New BE IR date to be provided.
27/08/10 AK - Email rec'd from Ian Bevan on 26/08/10 stating "We expect to move to the business case approved stage (CA-RCVD) by 20-09-10." Confirmed that no EQR equivalent was produced &amp; project has gone straight to BER stage.  
04/08/10 AK - Lorraine Cave advised Project Analyst should be Sarah Hall, not Steve Ganney.  
29/07/10 AK - Following Workload Meeting on 28/07/10 EQ IR date amended from 28/07/10 to 31/08/10.
21/07/10 AK - Discussed at Workload Meeting on 21/07/10. Project Team are chasing Linda Whitcroft for closedown.
24/06/10 AK - Discussed at Workload Meeting on 23/06/10. The workpack is expected back in 2 weeks. EQ IR date amended from 25/06/10 to 28/07/10.
26/05/10 AK - Update rec'd from Lorraine Cave stating "Scope yet to be defined, ongoing talks with stakeholders. Next Update 4 weeks." EQ IR amended from 21/05/10 to 25/06/10.
12/05/10 AK - Discussed at Workload Meeting today. EQ IR due date amended from 06/05/10 to 21/05/10.
27/04/10 AK - Update rec'd from Lorraine Cave. EQ IR date amended from 07/04/10 to 06/05/10.
17/03/10 AK - Update rec'd from Lorraine Cave advising that Stuart has a meeting with Denis Regan today to understand when delivery is required. EQ IR date amended to 07/04/10. 
04/03/10 AK - Discussed at Workload Meeting on 03/03/10. Business are to confirm that they require this change.
24/02/10 AK - Update rec'd from Lorraine Cave. Options are currently being reviewed. Discussion taking place to see whether this change can be incorporated into COR1799 - AQ Review 2010. Next update due 10/03/10.
06/01/10 AK - Following staff changes, Linda Whitcroft has taken over responsibility for this project from Dean Johnson. Process Owner amended from Dean Johnson to Linda Whitcroft.
13/01/10 AK - Update rec'd from Lorraine Cave stating “Initial analysis by SG, awaiting follow up from DJ”. Lorraine confirmed that EQ IR due date should be moved back by 4 weeks. EQ IR date amended from 31/12/09 to 12/02/10.
30/09/09 KB - Discussed at Workload meeting; Meeting agreed to assign change to the Business Analysis Team who will facilitate the co-ordination (by Dean Johnson) of Shipper and Network responses.  EQ Initial Response date moved back to 31/12/09 as things are unlikley to progress significantly before then.                                                                                
22/09/09 AK - Email update rec'd from Harvey Padham stating "The analysis team have documented the current timeline process for EUC Numeric Code Generation &amp; identified various File Formats impacted by this change. The analysis team has requested Dean Johnson (Demand Estimation Team) to approach &amp; co-ordinate shipper, Network responses to understand how they utilise, store &amp; archive the EUC Numeric code. The Analysis team is currently awaiting feedback from Dean."
16/09/09 AK - Discussed at Workload Meeting today. As no manager has yet been assigned to this project, the EQ IR date has been amended from 16/09/09 to 15/10/09 to avoid any Programme Office issues over September month-turn. 
09/09/09 AK - Discussed at Workload Meeting. Action raised for a meeting to be arranged with Steve Ganney, Lorraine Cave, Ian Wilson &amp; the business to discuss ownership / priority for this unassigned project.
03/09/09 AK - This was originally raised as a Change Request but was rejected by Apps Support due to the amount of effort involved. Following analysis, the BAT Team recommended that it be taken forward as a project. Change approved at Workload Meeting on 02/09/09 but no manager assigned.</v>
          </cell>
          <cell r="AH254" t="str">
            <v>CLSD</v>
          </cell>
          <cell r="AI254">
            <v>41332</v>
          </cell>
          <cell r="AO254">
            <v>41096</v>
          </cell>
          <cell r="AP254">
            <v>41182</v>
          </cell>
        </row>
        <row r="255">
          <cell r="A255">
            <v>1753</v>
          </cell>
          <cell r="B255" t="str">
            <v>COR1753</v>
          </cell>
          <cell r="C255" t="str">
            <v>Revision to IAD to Support DN Interruption Post October 2011</v>
          </cell>
          <cell r="E255" t="str">
            <v>EQ-CLSD</v>
          </cell>
          <cell r="F255">
            <v>41262</v>
          </cell>
          <cell r="G255">
            <v>0</v>
          </cell>
          <cell r="H255">
            <v>40086</v>
          </cell>
          <cell r="I255">
            <v>41005</v>
          </cell>
          <cell r="J255">
            <v>0</v>
          </cell>
          <cell r="K255" t="str">
            <v>NNW</v>
          </cell>
          <cell r="L255" t="str">
            <v>NGD</v>
          </cell>
          <cell r="M255" t="str">
            <v>Alan Raper</v>
          </cell>
          <cell r="N255" t="str">
            <v>Workload Meeting 30/09/09</v>
          </cell>
          <cell r="O255" t="str">
            <v>Lorraine Cave</v>
          </cell>
          <cell r="P255" t="str">
            <v>CO</v>
          </cell>
          <cell r="Q255" t="str">
            <v>CLOSED</v>
          </cell>
          <cell r="R255">
            <v>1</v>
          </cell>
          <cell r="AE255">
            <v>0</v>
          </cell>
          <cell r="AF255">
            <v>5</v>
          </cell>
          <cell r="AG255" t="str">
            <v>19/12/12 KB - COR1753 closed per e-mail from Alan Raper - the requirement for the change appears to have lapsed.  
04/12/12 KB - Update requested - see e-mail from Max Pemberton.  
10/09/12 KB - Transferred from DT to LC due to change in roles.                                                                                                                                        29/03/12 AK - Discussed at Workload Meeting on 28/03/12. EQ IR was due 10/02/12. This is an external change however agreement to amend the date has already been received from the NOR. The Project Team are seeking to agree closure with the NOR. Date amended to 06/04/12 to allow month-turn activities to take place for March.
16/02/12 AK - Discussed at Workload Meeting on 15/02/12. This is an external change however agreement to amend the date has already been received from the NOR. Following a recent meeting, the Project Team are seeking to agree closure with the NOR.
06/02/12 AK - EQ IR date amended from 31/01/12 to 10/02/12 to allow Programme Office to carry out the month-turn activities without complication.
09/11/11 AK - Discussed at Workload Meeting today. This change should be resolved on completion of the IAD Project. EQIR date amended from 01/11/11 to 31/01/12 in line with the agreement between Dave Turpin &amp; Alan Raper.
11/10/11 AK - Update rec'd from Dave Turpin. EQIR date amended from 01/10/11 to 01/11/11 in line with the agreement between Dave Turpin &amp; Alan Raper.
28/07/11 AK - Discussed at Workload Meeting on 27/07/11. A meeting has taken place to discuss this change. The data required following SC2004 Decommissioning (01/10/11) is believed to be available in the existing IAD system. Leave open until 01/10/11 to ensure this is the case. EQIR amended from 01/08/11 to 01/10/11.
20/07/11 AK - Discussed at Workload Meeting today. This is an external change however agreement to amend the date has already been received from the NOR. A meeting is taking place next week to discuss this change, therefore EQIR date to remain as 01/08/11.
14/07/11 AK - Discussed at Workload Meeting on 13/07/11. EQIR date amended from 15/07/11 to 01/08/11 in line with the agreement between Dave Turpin &amp; Alan Raper.
24/06/11 AK - Discussed at Workload Meeting on 22/06/11. EQIR date amended from 10/06/11 to 15/07/11 in line with the agreement between Dave Turpin &amp; Alan Raper.
05/05/11 AK - Discussed at Workload Meeting on 04/05/11. EQIR date amended from 11/05/11 to 10/06/11 in line with the agreement between Dave Turpin &amp; Alan Raper.
07/04/11 AK - Discussed at Workload Meeting on 06/04/11. EQIR date amended from 11/04/11 to 11/05/11 in line with the agreement between Dave Turpin &amp; Alan Raper.
30/03/11 AK - Discussed at Workload Meeting today. An agreement to move the EQIR date back is already in place with Alan Raper, however target date to remain 11/04/11 as discussion needs to take place regarding this.  
09/03/11 AK - Discussed at Workload Meeting today. EQ IR date amended from 09/03/11 to 11/04/11 in line with the agreement between Dave Turpin &amp; Alan Raper detailed in an email sent to Alan on 06/11/09.
09/02/11 AK - Discussed at Workload Meeting today. EQ IR date amended from 09/02/11 to 09/03/11 in line with the agreement between Dave Turpin &amp; Alan Raper detailed in an email sent to Alan on 06/11/09.
02/02/11 KB - An agreement to move the EQIR date back is already in place with Alan Raper - project team to confirm revised date.                                                                                                                           18/01/11 AK - Update rec'd from Dave Turpin. EQ IR date moved back to 09/02/11 in line with the agreement between Dave Turpin &amp; Alan Raper detailed in an email sent to Alan on 06/11/09.
15/12/10 AK - Discussed at Workload Meeting today. EQ IR date moved back to 19/01/11 in line with the agreement between Dave Turpin &amp; Alan Raper detailed in an email sent to Alan on 06/11/09.
18/11/10 AK - Discussed at Workload Meeting on 17/11/10. EQ IR date moved back to 22/12/10 in line with the agreement between Dave Turpin &amp; Alan Raper detailed in an email sent to Alan on 06/11/09.
22/10/10 AK - Discussed at Workload Meeting on 20/10/10. EQ IR date moved back to 17/11/10. 
14/10/10 AK - Discussed at Workload Meeting on 13/10/10. EQ IR date moved back to 29/10/10 in line with the agreement between Dave Turpin &amp; Alan Raper detailed in an email sent to Alan on 06/11/09.
30/09/10 AK - Discussed at Workload Meeting on 29/09/10. EQ IR date moved back to 15/10/10 in line with the agreement between Dave Turpin &amp; Alan Raper detailed in an email sent to Alan on 06/11/09.
26/08/10 AK - Discussed at Workload Meeting on 25/08/10. EQ IR date moved back to 30/09/10 in line with the agreement between Dave Turpin &amp; Alan Raper detailed in an email sent to Alan on 06/11/09.
29/07/10 AK - Discussed at Workload Meeting on 28/07/10. EQ IR date moved back to 31/08/10 in line with the agreement between Dave Turpin &amp; Alan Raper detailed in an email sent to Alan on 06/11/09.
01/07/10 AK - Discussed at Workload Meeting on 30/06/10. EQ IR date moved back to 30/07/10 in line with the agreement between Dave Turpin &amp; Alan Raper detailed in an email sent to Alan on 06/11/09.
21/05/10 AK - Discussed at Workload Meeting on 19/05/10.EQ IR date moved back to 30/06/10 in line with the agreement between Dave Turpin &amp; Alan Raper detailed in an email sent to Alan on 06/11/09.
26/04/10 AK - Discussed at Workload Meeting on 21/04/10. EQ IR date amended from 03/05/10 to 31/05/10 in line with the agreement between Dave Turpin &amp; Alan Raper detailed in an email sent to Alan on 06/11/09. 
01/04/10 AK - Discussed at Workload Meeting on 31/03/10. EQ IR Date amended to 03/05/10 in line with the agreement between Dave Turpin &amp; Alan Raper detailed in an email sent to Alan on 06/11/09. 
25/03/10 AK - Discussed at Workload Meeting on 24/03/10. Date to be amended in line with the agreement between Dave Turpin &amp; Alan Raper detailed in an email sent to Alan on 06/11/09. New date to be advised.
11/03/10 AK - Following the release of the Manager Aligned Report, update rec'd from Debi Jones stating that the Business Analyst should be Julie Smart, not Debi Jones.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Dave Ackers.
11/01/10 AK - Discussed at Workload Meeting on 06/01/10. EQ IR date amended from 15/01/10 to 01/04/10, in line with the agreement between Dave Turpin &amp; Alan Raper detailed in the email sent to Alan on 06/11/09 (see notes below).
30/11/09 AK - EQ IR date amended from 30/11/09 to 15/01/10, in line with the agreement between Dave Turpin &amp; Alan Raper detailed in the email sent to Alan on 06/11/09 (see notes below).
06/11/09 AK - Email sent to Alan Raper from Dave Turpin stating "As discussed, it has been confirmed that the requirements can be met under the IAD replacement project. As such, this change order will be kept open to ensure that we monitor from an SC2004 replacement perspective, to ensure that the IAD replacement timescales do not put the SC2004 project at risk. In order for this to be achieved, there will obviously be no project doc's delivered regarding start-up, analysis or design under this change order. Hence, the EQIR date will be postponed until the end of November 2009 and subsequently rolled out to ensure this remains visible to the ASA change team for tracking and monitoring processes." EQ IR date amended from 14/10/09 to 30/11/09.
28/10/09 AK - Discussed at Workload Meeting today. Dave Turpin is due to meet with the NOR this week &amp; will request agreement to a change to the EQ IR date.
22/10/09 AK - Discussed at Workload Meeting on 21/10/09. Dave Turpin to write to the NOR to agree to a change to the EQ IR date.</v>
          </cell>
        </row>
        <row r="256">
          <cell r="A256">
            <v>2650.1</v>
          </cell>
          <cell r="B256" t="str">
            <v>COR2650.1</v>
          </cell>
          <cell r="C256" t="str">
            <v>UK Link Data Deletion, Tuning and Batch Job Reschedule</v>
          </cell>
          <cell r="E256" t="str">
            <v>PD-CLSD</v>
          </cell>
          <cell r="F256">
            <v>41789</v>
          </cell>
          <cell r="G256">
            <v>0</v>
          </cell>
          <cell r="H256">
            <v>41312</v>
          </cell>
          <cell r="I256">
            <v>41330</v>
          </cell>
          <cell r="J256">
            <v>0</v>
          </cell>
          <cell r="N256" t="str">
            <v>Workload Meeting 13/02/13</v>
          </cell>
          <cell r="O256" t="str">
            <v>Lee Chambers</v>
          </cell>
          <cell r="P256" t="str">
            <v>BI</v>
          </cell>
          <cell r="Q256" t="str">
            <v>COMPLETE</v>
          </cell>
          <cell r="R256">
            <v>0</v>
          </cell>
          <cell r="AE256">
            <v>0</v>
          </cell>
          <cell r="AF256">
            <v>7</v>
          </cell>
          <cell r="AG256" t="str">
            <v>24/11/15: CM Update from Mark Pollard -2650 and 2650.1 are to do with UK Link sustaining and the go live date. Once UK Link goes live the 2 items under COR2650.2 and COR2650.3 are on hold on the Portfolio Plan. Neither of these need to go onto the database unless they are brought back into ICAF after UK Link goes live._x000D_
08/07/15 DC Found a copy of the CCN doc, input dates from it onto the database and closed as per AT._x000D_
30/05/14 KB - Imp date set at 08/09/13 per Portfolio Plan. A later planned imp (Feb 2014) did not happen.  _x000D_
03/04/2013 KB- Update provided by Tony Long - Though WP responses from TCS and Wipro were received on time COR2650.1 has since absorbed COR2769 (Data Retention and Table Partitioning). New WP requests were subsequently raised mid March with responses received 3rd April that are currently being reviewed with agreement on scope to be determined. _x000D_
27/02/2013 AT - Post Workload Meeting: BC was approved by the XEC on 25/2.  Work packs have been issued with TCS &amp; Wipro responses due 8/3.  Project governance underway with formal start expected 25/3.  Status moved to BE-PROD. _x000D_
_x000D_
20/02/2013 AT - Workload Meeting minutes: TCS &amp; Wipro Workpacks review on 20/02, PPC approval given 19/02, Business Case to be presented to XEC on 25/02. EQIR Due Date updated to 25/02 (PREV. 21/02/2013).</v>
          </cell>
          <cell r="AH256" t="str">
            <v>SENT</v>
          </cell>
          <cell r="AI256">
            <v>41816</v>
          </cell>
        </row>
        <row r="257">
          <cell r="A257">
            <v>2658</v>
          </cell>
          <cell r="B257" t="str">
            <v>COR2658</v>
          </cell>
          <cell r="C257" t="str">
            <v>Delivery of Additional Analysis and Derivation of Seasonal Normal Weather (Mod 330)</v>
          </cell>
          <cell r="D257">
            <v>41137</v>
          </cell>
          <cell r="E257" t="str">
            <v>PD-CLSD</v>
          </cell>
          <cell r="F257">
            <v>42031</v>
          </cell>
          <cell r="G257">
            <v>0</v>
          </cell>
          <cell r="H257">
            <v>41040</v>
          </cell>
          <cell r="I257">
            <v>41079</v>
          </cell>
          <cell r="J257">
            <v>0</v>
          </cell>
          <cell r="K257" t="str">
            <v>ALL</v>
          </cell>
          <cell r="M257" t="str">
            <v>Colin Thomson</v>
          </cell>
          <cell r="N257" t="str">
            <v>Discussed at Workload Meeting on 16/05/12 - not formally approved</v>
          </cell>
          <cell r="O257" t="str">
            <v>Helen Gohil</v>
          </cell>
          <cell r="P257" t="str">
            <v>CO</v>
          </cell>
          <cell r="Q257" t="str">
            <v>COMPLETE</v>
          </cell>
          <cell r="R257">
            <v>1</v>
          </cell>
          <cell r="S257">
            <v>42031</v>
          </cell>
          <cell r="U257">
            <v>41080</v>
          </cell>
          <cell r="V257">
            <v>41094</v>
          </cell>
          <cell r="W257">
            <v>41127</v>
          </cell>
          <cell r="X257">
            <v>41127</v>
          </cell>
          <cell r="Y257" t="str">
            <v>Pre Sanction Meeting 31/7/12</v>
          </cell>
          <cell r="Z257">
            <v>110497</v>
          </cell>
          <cell r="AC257" t="str">
            <v>SENT</v>
          </cell>
          <cell r="AD257">
            <v>41257</v>
          </cell>
          <cell r="AE257">
            <v>0</v>
          </cell>
          <cell r="AF257">
            <v>4</v>
          </cell>
          <cell r="AG257" t="str">
            <v>20/07/15 CM - Update from JF is that this is now closed._x000D_
17/02/14 KB - Transferred from Lee Chambers to Helen Gohil. _x000D_
16/10/13 KB - Per update from Jon Follows - CCN will be delivered in conjunction with CCN for COR2658.1 (likely to be in Nov 2014). _x000D_
18/12/2012 - AT Revised SN Sent to Networks updated Actual Scope Notification Date to Originator and Status Date to 14/12/2012
05/12/2012 - KB Revised SNIR Sent
16/11/12 KB - CA received for revised BER.                                                                                                                       07/11/12 KB - Revised BER sent.                                                                                                                                    10/09/12 KB - Transferred from DT to LC due to change in roles.                                                                                             08/08/12 PM - Query from Sean McGoldrick sent to Jon Follows. Jon to respond
06/08/2012 PM - BER Sent to Networks - approved at pre - sanc 31/07/2012
02/07/12 KB - CO formally assigned to DT/JF per conversation with DT.                                                                                        19/06/12 KB - EQR produced by IW/DT.  This will be assigned to IW in the interim period to ensure that it appears on a Manager Aligned report and therefore prompts discussion.                            01/06/12 AK - This change was discussed at the Workload Meeting on 16/05/12 but was not formally approved as this may not follow the Change Order process. As the change was rec'd on 11/05/12, the EQIR response should have been sent by 25/05/12, regardless whether the change was approved. As this did not happen, Dave Turpin spoke to Joel to explain the situation &amp; get his agreement for the way we propose to take this change forward. Email sent to Joel stating "Apologies for the delay in acknowledging the change detailed above but we have been liaising with our Process Improvement Team within Xoserve to determine whether this work is subject to full project governance or whether there is an alternative solution that could be adopted to achieve a speedier resolution. Work is underway and we should be in a position to provide you with an EQR shortly. In order to ensure you remain informed of progress, we will provide our initial response by 19/06/12."</v>
          </cell>
          <cell r="AH257" t="str">
            <v>CLSD</v>
          </cell>
          <cell r="AI257">
            <v>42031</v>
          </cell>
          <cell r="AJ257">
            <v>41093</v>
          </cell>
          <cell r="AL257">
            <v>41152</v>
          </cell>
          <cell r="AM257">
            <v>41166</v>
          </cell>
          <cell r="AO257">
            <v>41509</v>
          </cell>
          <cell r="AP257">
            <v>41958</v>
          </cell>
        </row>
        <row r="258">
          <cell r="A258">
            <v>1910</v>
          </cell>
          <cell r="B258" t="str">
            <v>COR1910</v>
          </cell>
          <cell r="C258" t="str">
            <v>Tape Backup Library</v>
          </cell>
          <cell r="E258" t="str">
            <v>EQ-CLSD</v>
          </cell>
          <cell r="F258">
            <v>40882</v>
          </cell>
          <cell r="G258">
            <v>0</v>
          </cell>
          <cell r="H258">
            <v>40245</v>
          </cell>
          <cell r="I258">
            <v>40627</v>
          </cell>
          <cell r="J258">
            <v>0</v>
          </cell>
          <cell r="N258" t="str">
            <v>Workload Meeting 10/03/09</v>
          </cell>
          <cell r="O258" t="str">
            <v>Chris Fears</v>
          </cell>
          <cell r="P258" t="str">
            <v>BI</v>
          </cell>
          <cell r="Q258" t="str">
            <v>CLOSED</v>
          </cell>
          <cell r="R258">
            <v>0</v>
          </cell>
          <cell r="AE258">
            <v>0</v>
          </cell>
          <cell r="AF258">
            <v>7</v>
          </cell>
          <cell r="AG258" t="str">
            <v xml:space="preserve">05/12/11 KB - Closed as per e-mail from Christina McArthur as this change has been superseded by COR2433.                                                                                                                                    29/06/11 AK - Discussed at Workload Meeting today. Project Manager amended from Iain Collin to Chris Fears.
30/03/11 AK - Discussed at Workload Meeting today. Project Brief was sent out for approval on Friday, 25/03/11.
16/02/11 AK - Discussed at Workload Meeting today. EQ IR date amended from 23/02/11 to 25/03/11.
12/01/11 AK - Discussed at Workload Meeting today. EQ IR date amended from 21/01/11 to 25/02/11.
22/11/10 AK - Iain Collin confirmed that this Project has moved from the ownership of Sat Kalsi into his ownership. Manager amended. 
18/11/10 AK - Discussed at Workload Meeting on 17/11/10. PO to confirm with Iain Collin that the manager for this change is changing from Sat Kalsi to Iain Collin.
14/10/10 AK - Discussed at Workload Meeting on 13/10/10. EQ IR date amended from 15/10/10 to 19/11/10.
15/09/10 AK - Discussed at Workload Meeting today. EQ IR date amended from 17/09/10 to 15/10/10.
27/08/10 AK - Update rec'd from Tony Long. Meeting held with IS Operations. Option to progress this as a new project or build on existing Tape Library to be explored. EQ IR due date amended to 17/09/10. 
09/08/10 AK - Update rec'd from Tony Long. No further progress. EQ IR date amended to 27/08/10.
12/07/10 AK - Update rec'd from Tony Long. Mandate has been produced. No further progress. EQ IR date amended to 06/08/10.
28/06/10 AK - Update rec'd from Tony Long. No further update. Tony will check to see if a mandate has been produced. EQ IR date amended from 25/06/10 to 09/07/10.
25/05/10 AK - Update rec'd from Tony Long. EQ IR date amended from 04/05/10 to 25/06/10.
12/04/10 AK - Update rec'd from Tony Long. No progress to date. EQ IR date amended to 04/05/10.
25/03/10 AK - Discussed at Workload Meeting on 24/03/10. Meeting invitation sent to Tony Long for an update / review of Sat's outstanding changes on 12/04/10.
17/03/10 AK - Discussed at Workload Meeting. EQ IR date moved back from 24/03/10 to 02/04/10 in line with Sat's other projects.
10/03/10 AK - This change was raised by Sat Kalsi as an internal infrastructure project following advice from TCS that the Tape Backup Library in the TCS data centre has reached capacity &amp; a new solution is required to support the current change programme. Approved at Workload Meeting 10/03/10.  Due to the nature of this work, this project will not use the stated project documentation &amp; will require minimum governance.  </v>
          </cell>
          <cell r="AJ258">
            <v>40627</v>
          </cell>
          <cell r="AK258">
            <v>40627</v>
          </cell>
        </row>
        <row r="259">
          <cell r="A259" t="str">
            <v>1910a</v>
          </cell>
          <cell r="B259" t="str">
            <v>COR1910a</v>
          </cell>
          <cell r="C259" t="str">
            <v>Tape Backup Library</v>
          </cell>
          <cell r="E259" t="str">
            <v>EQ-CLSD</v>
          </cell>
          <cell r="F259">
            <v>40882</v>
          </cell>
          <cell r="G259">
            <v>0</v>
          </cell>
          <cell r="H259">
            <v>40245</v>
          </cell>
          <cell r="J259">
            <v>0</v>
          </cell>
          <cell r="N259" t="str">
            <v>Workload Meeting 10/03/09</v>
          </cell>
          <cell r="O259" t="str">
            <v>Chris Fears</v>
          </cell>
          <cell r="P259" t="str">
            <v>BI</v>
          </cell>
          <cell r="Q259" t="str">
            <v>CLOSED</v>
          </cell>
          <cell r="R259">
            <v>0</v>
          </cell>
          <cell r="AE259">
            <v>0</v>
          </cell>
          <cell r="AF259">
            <v>7</v>
          </cell>
          <cell r="AG259" t="str">
            <v>05/12/11 KB - Closed as per e-mail from Christina McArthur as this change has been superseded by COR2433.                                                                                                     12/09/11 AK - On 05/09/11 an email was received from Tanya Parkinson stating that the EQ IR Date needs to be changed to 06/12/11. As this change is already at EQ-SENT status, we are unable to populate new dates into the original line. Following discussion, Tanya confirmed that no progress has yet been made on this project &amp; the EQ-SENT status has been wrongly communicated. This new line has therefore been created to monitor the change up to the EQ-SENT status. Once we have reached this point of the project, the new line (COR1910a) will close down &amp; progress will revert back into the original line (COR1910).</v>
          </cell>
        </row>
        <row r="260">
          <cell r="A260">
            <v>1921</v>
          </cell>
          <cell r="B260" t="str">
            <v>COR1921</v>
          </cell>
          <cell r="C260" t="str">
            <v>Portal Sign-On Project</v>
          </cell>
          <cell r="D260">
            <v>40308</v>
          </cell>
          <cell r="E260" t="str">
            <v>PA-CLSD</v>
          </cell>
          <cell r="F260">
            <v>41238</v>
          </cell>
          <cell r="G260">
            <v>0</v>
          </cell>
          <cell r="H260">
            <v>40259</v>
          </cell>
          <cell r="I260">
            <v>40294</v>
          </cell>
          <cell r="J260">
            <v>0</v>
          </cell>
          <cell r="N260" t="str">
            <v>Workload Meeting 24/03/10</v>
          </cell>
          <cell r="O260" t="str">
            <v>Andy Simpson</v>
          </cell>
          <cell r="P260" t="str">
            <v>BI</v>
          </cell>
          <cell r="Q260" t="str">
            <v>CLOSED</v>
          </cell>
          <cell r="R260">
            <v>0</v>
          </cell>
          <cell r="V260">
            <v>40308</v>
          </cell>
          <cell r="W260">
            <v>40308</v>
          </cell>
          <cell r="X260">
            <v>40308</v>
          </cell>
          <cell r="Y260" t="str">
            <v>XEC</v>
          </cell>
          <cell r="AC260" t="str">
            <v>PROD</v>
          </cell>
          <cell r="AD260">
            <v>40308</v>
          </cell>
          <cell r="AE260">
            <v>0</v>
          </cell>
          <cell r="AF260">
            <v>7</v>
          </cell>
          <cell r="AG260"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13/12/12 KB - Implemented successfully on 25/11/12 per AS
13/09/12 KB - Project Manager changed from JR to AS to reflect new structure - as advised by JR.                                                                                                                      14/08/12 KB - New implementation date of 25/11/12 provided by JR.                                                                                                    02/05/12 KB - Imp due date changed to end of August per conversation with Jane Rocky.                                                                                               26/08/11 AK - Discussed at Workload Meeting on 24/08/11. Implementation due date amended from 02/09/11 to 05/05/12.
28/07/11 AK - Discussed at Workload Meeting on 27/07/11. This change is currently being replanned. Implementation date amended from 05/08/11 to 02/09/11.
24/06/11 AK - Discussed at Workload Meeting on 22/06/11. Implementation due date amended from 01/07/11 to 05/08/11.
13/05/11 AK - Simon Burton confirmed that this work is being carried out under COR0962, therefore Project Manager changed from Dave Addison to Jane Rocky with effect from 16/05/11.
05/01/11 KB - Imp due date moved from 28/02/11 to 01/07/11 per conversation with Simon Burton after Workload meeting.                                                                                                                                                                            27/07/10 AK - Update rec'd from Dave Addison. Following approval of the Business Case, this project is going into implementation with an Implementation Due date of 28/02/11. No further document approval will be req'd for implementation &amp; there will not be a SN for this change.
01/07/10 AK - Update rec'd from Dave Addison. Project Brief is still out for approval, therefore SN due date amended from 30/06/10 to 30/07/10.
24/05/10 AK - Update rec'd from Dave Addison. The Business Case (BER equivalent) was approved on 10/05/10. The Project Brief is currently under review. Due to the nature of this work, no EQR equivalent has been produced. Status amended to SN-PROD &amp; once Project Brief has been signed off, status will move on to PD-PROD. SN due date populated as 30/06/10 to drive the next update.
11/05/10 AK - Spoke to Pierre VanEngels who advised that the Business Case has been approved but he needs to get the approval date from Dave Addison who is not currently available. EQR due date amended from 30/04/10 to 14/05/10 to allow Programme Office to provide month-turn statistics to Finance.
26/04/10 AK - Update rec'd from Dave Addison. Project Brief (EQR) is due to be sent out on Friday, 30/04/10 &amp; the Business Case (BER) is due to be presented to XEC on 11/05/10. Status amended to EQ-PROD &amp; EQR due date populated as 30/04/10.
 13/04/10 AK - Email rec'd from Pierre VanEngels advising that he will be the Project Analyst for this change. Tracking Sheet updated.</v>
          </cell>
          <cell r="AH260" t="str">
            <v>IMPD</v>
          </cell>
          <cell r="AI260">
            <v>41238</v>
          </cell>
          <cell r="AO260">
            <v>41238</v>
          </cell>
          <cell r="AP260">
            <v>41670</v>
          </cell>
        </row>
        <row r="261">
          <cell r="A261">
            <v>1938</v>
          </cell>
          <cell r="B261" t="str">
            <v>COR1938</v>
          </cell>
          <cell r="C261" t="str">
            <v>ODS ODBC Analysis</v>
          </cell>
          <cell r="D261">
            <v>40354</v>
          </cell>
          <cell r="E261" t="str">
            <v>PD-CLSD</v>
          </cell>
          <cell r="F261">
            <v>40584</v>
          </cell>
          <cell r="G261">
            <v>0</v>
          </cell>
          <cell r="H261">
            <v>40269</v>
          </cell>
          <cell r="J261">
            <v>0</v>
          </cell>
          <cell r="N261" t="str">
            <v>Workload Meeting 07/04/10</v>
          </cell>
          <cell r="O261" t="str">
            <v>Jane Rocky</v>
          </cell>
          <cell r="P261" t="str">
            <v>BI</v>
          </cell>
          <cell r="Q261" t="str">
            <v>COMPLETE</v>
          </cell>
          <cell r="R261">
            <v>0</v>
          </cell>
          <cell r="V261">
            <v>40354</v>
          </cell>
          <cell r="W261">
            <v>40354</v>
          </cell>
          <cell r="X261">
            <v>40354</v>
          </cell>
          <cell r="AC261" t="str">
            <v>PROD</v>
          </cell>
          <cell r="AD261">
            <v>40354</v>
          </cell>
          <cell r="AE261">
            <v>0</v>
          </cell>
          <cell r="AF261">
            <v>7</v>
          </cell>
          <cell r="AG261" t="str">
            <v>10/02/11 AK - Email sent to Steve Adcock stating "Following the release of the attached CCN, please can you confirm your agreement to close this change?" Steve responded by email authorising the closure of this change.
15/12/10 AK - Discussed at Workload Meeting today. CCN due date moved back to 31/01/11.
02/12/10 AK - Update rec'd from Farooq Mohammed. Work was completed on 08/10/10. This has been used as the Implementation date. Now awaiting final invoices. CCN due date populated as 23/12/10.
25/11/10 AK - Discussed at Workload Meeting on 24/11/10. Work has been completed. Programme Office to arrange to meet with Farooq Mohammed to update change to reflect correct status.
08/10/10 AK - Following the release of the Manager Aligned Report, email rec'd from Farooq Mohammed stating "Can you please change the ‘Scope Notification Initial Response Due Date’ to the 3rd December 2010 as I am waiting for the last invoice from TCS?". SN IR date amended from 18/10/10 to 03/12/10.
20/10/10 AK - Discussed at Workload Meeting today. Following the previous update from Farooq, further information is req'd to update the status.
18/10/10 AK - Following the release of the Manager Aligned Report, email rec'd from Farooq Mohammed stating "Update on COR1938 ODS ODBC analysis – Analysis phase has completed on 8th October 2010 – CCN will be raised once final invoice has been submitted."
21/07/10 AK - Discussed at Workload Meeting on 21/07/10. Analysis will be ongoing through to mid October. SN IR date moved back to 18/10/10.
19/07/10 AK - Discussed at Workload Meeting on 14/07/10. Due to the nature of this work, no EQR has been produced. Business Case (BER equivilant) was signed off on 25/06/10. Status amended to SN-PROD. 
28/06/10 AK - Update rec'd from Mohammed Farooq following the release of the Manager Aligned Report. ODS ODBC Analysis to selected TCS to carry out the analysis phase, Business Case approved and work pack progressing. 
24/06/10 AK - Discussed at Workload Meeting on 23/06/10. The Business Case has been drafted. EQ IR date amended from 30/06/10 to 21/07/10.
01/06/10 AK - Following the release of the Manager Aligned Report, email rec'd from Lee Chambers stating "Please update the EQR Response Date for COR1938 – ODS ODBC Analysis to the 30/06/10 as we have only just received the ODC Workpack responses and we have to go through the review process on these." EQ IR date amended from 31/05/10 to 30/06/10.
26/05/10 AK - Discussed at Workload Meeting today. Meeting to be arranged between Programme Office &amp; Project Team to update change.
21/05/10 AK - Discussed at Workload Meeting on 19/05/10. Workpack response has been passed to Sourcing &amp; Contracts. Status should be BE-PROD. Meeting to be arranged for Project Team to provide dates in order to update change. 
29/04/10 AK - Discussed at Workload Meeting on 28/04/10. EQ IR date amended from 04/05/10 to 31/05/10.
19/04/10 AK - Discussed at Workload Meeting on 14/04/10. EQ IR date amended from 14/04/10 to 04/05/10.
07/04/10 MP - Approved at Workload</v>
          </cell>
          <cell r="AH261" t="str">
            <v>CLSD</v>
          </cell>
          <cell r="AI261">
            <v>40584</v>
          </cell>
          <cell r="AO261">
            <v>40459</v>
          </cell>
          <cell r="AP261">
            <v>40574</v>
          </cell>
        </row>
        <row r="262">
          <cell r="A262">
            <v>1943</v>
          </cell>
          <cell r="B262" t="str">
            <v>COR1943</v>
          </cell>
          <cell r="C262" t="str">
            <v>SC2004 Actual Demand in Data in Gemini</v>
          </cell>
          <cell r="E262" t="str">
            <v>BE-CLSD</v>
          </cell>
          <cell r="F262">
            <v>40435</v>
          </cell>
          <cell r="G262">
            <v>0</v>
          </cell>
          <cell r="H262">
            <v>40291</v>
          </cell>
          <cell r="I262">
            <v>40308</v>
          </cell>
          <cell r="J262">
            <v>0</v>
          </cell>
          <cell r="K262" t="str">
            <v>ALL</v>
          </cell>
          <cell r="M262" t="str">
            <v>Alan Raper</v>
          </cell>
          <cell r="N262" t="str">
            <v>Workload Meeting 14/04/10</v>
          </cell>
          <cell r="O262" t="str">
            <v>Lorraine Cave</v>
          </cell>
          <cell r="P262" t="str">
            <v>CO</v>
          </cell>
          <cell r="Q262" t="str">
            <v>CLOSED</v>
          </cell>
          <cell r="R262">
            <v>1</v>
          </cell>
          <cell r="T262">
            <v>0</v>
          </cell>
          <cell r="U262">
            <v>40374</v>
          </cell>
          <cell r="V262">
            <v>40388</v>
          </cell>
          <cell r="W262">
            <v>40374</v>
          </cell>
          <cell r="X262">
            <v>40374</v>
          </cell>
          <cell r="Y262" t="str">
            <v>XM2 Review Meeting 06/07/10</v>
          </cell>
          <cell r="Z262">
            <v>22300</v>
          </cell>
          <cell r="AE262">
            <v>0</v>
          </cell>
          <cell r="AF262">
            <v>5</v>
          </cell>
          <cell r="AG262" t="str">
            <v>17/09/10 KB - Status set to BE-CLSD per e-mail from Alan dated 13/09/12 which contained an e-mail attachment from September 2010 authorising closure - this was only sent direct to the Project team and not to the Change Orders mailbox in order for the status to be updated.                                                                                                                                  12/09/12 KB - Note sent to AR asking for an update on the current status - BER was sent in July 2010.                                                                                                                                                                                                                                10/09/12 KB - Transferred from DT to LC due to change in roles.                                                                                                                                20/01/12 AK - Email sent to Dave Turpin stating "The change detailed above has been outstanding for some time. The BER was sent out on 15/07/10 and we have had no update since then. Please can you provide an update as to whether this change is required or can we request agreement to close this from the NOR, Alan Raper?"
25/11/10 AK - Discussed at Workload Meeting on 24/11/10 following a review of documents sent awaiting authorisation. Project Team are to chase a response.
03/06/10 AK - Process Owner populated as Denis Regan following update from Dave Turpin.
07/05/10 AK - Dave Turpin sent email to Sean McGoldrick (plus Dist List) stating "The change is for analysis to look at how the component of LDZ transfers, currently included incorrectly in the Stock Change figure, can be separated out. Initially the request was received to include looking at an option to provide 1 aggregate number per LDZ to Gemini which was the total of Stock Change, Stock, Onshore Fields etc. Following an update from the SC2004 project team, they have ascertained that iGMS requires the breakdown of values and therefore requested that we no longer include the provision of an aggregate value in the scope of the analysis. It is worth pointing out that at the moment we are not looking to deliver a solution, just to look at the possible ways of removing the LDZ Transfer values from the Stock Change values and what alternative provision mechanisms would therefore need to be in place. This analysis will, in effect, answer your question regarding Gemini system impacts of any proposed changes. Hopefully this clarifies this point. If not, perhaps we could add to the agenda at CMSG so that we are sure that UKT have a clear picture of the analysis requested. Alternatively, the SC2004 team who have initiated this change may have further information if required."
07/05/10 AK - EQR released today with comments stating "Since the original submission of the Change Order the scope of this change now removes the option to determine whether Gemini can receive total LDZ Demand value rather than receiving individual demand components.  This change has been reflected within the attached revised Change Order form received from Sandra Dronfield along with amendments made by xoserve to the ‘Service &amp; Level of Quote/Estimate Robustness Requested’, ‘Impact &amp; Communication’ and ‘Customer view of change funding’ sections on behalf of Alan Raper." Response rec'd from Sean McGoldrick stating "Sorry chum, but I’m not sure what you mean by “removes the option to determine whether Gemini can receive total LDZ Demand value rather than receiving individual demand components”.  What are the Gemini system impacts from this change?"
05/05/10 AK - Julie Smart advised that there are still issues with the Change Request raised by Alan Raper. She sent him an email stating "We are aiming to deliver the EQR for this change by 10/05 however the revised Change Order confirms the following: Service &amp; Level of Quote/Estimate Robustness Requested - Firm quote for both Analysis &amp; Delivery. I believe this should be Firm quote for Analysis. Impact &amp; Communication - NGT. I believe this should be all Distribution Networks. The Change Order has been amended to reflect the changes and I now require your agreement by resubmission of the Change Order to all recipients of this email. If you would like to discuss please do not hesitate to contact me." Alan responded by email stating "Happy with the first change, but in terms of of the Impact &amp; Comms aspect, I think it should go to T &amp; all Ds." Change amended from Named Network (NGD) to All Networks.
27/04/10 AK - Alan Raper supplied the correct amended Change Order for this change on Friday, 23/04/10, therefore EQ IR date populated as 10/05/10. 
19/04/10 AK - This change was rec'd from Alan Raper on 12/04/10 following conversation with Dave Turpin. Unfortunately, Alan has incorrectly raised it as a request for RULE Analysis. Dave has advised that he intends to amend the form supplied by Alan &amp; return it to him to formally approve &amp; resubmit.</v>
          </cell>
          <cell r="AJ262">
            <v>40305</v>
          </cell>
          <cell r="AK262">
            <v>40305</v>
          </cell>
        </row>
        <row r="263">
          <cell r="A263">
            <v>1947</v>
          </cell>
          <cell r="B263" t="str">
            <v>COR1947</v>
          </cell>
          <cell r="C263" t="str">
            <v>Changes to the System Marginal Price Buy &amp; System Marginal Price Sell 'fixed differentials'</v>
          </cell>
          <cell r="D263">
            <v>40683</v>
          </cell>
          <cell r="E263" t="str">
            <v>PD-CLSD</v>
          </cell>
          <cell r="F263">
            <v>40987</v>
          </cell>
          <cell r="G263">
            <v>1</v>
          </cell>
          <cell r="H263">
            <v>40385</v>
          </cell>
          <cell r="I263">
            <v>40399</v>
          </cell>
          <cell r="J263">
            <v>0</v>
          </cell>
          <cell r="K263" t="str">
            <v>TNO</v>
          </cell>
          <cell r="M263" t="str">
            <v>Sean McGoldrick</v>
          </cell>
          <cell r="N263" t="str">
            <v>Workload Meeting 28/07/10</v>
          </cell>
          <cell r="O263" t="str">
            <v>Andy Simpson</v>
          </cell>
          <cell r="P263" t="str">
            <v>CO</v>
          </cell>
          <cell r="Q263" t="str">
            <v>COMPLETE</v>
          </cell>
          <cell r="R263">
            <v>1</v>
          </cell>
          <cell r="T263">
            <v>0</v>
          </cell>
          <cell r="U263">
            <v>40422</v>
          </cell>
          <cell r="V263">
            <v>40436</v>
          </cell>
          <cell r="W263">
            <v>40435</v>
          </cell>
          <cell r="X263">
            <v>40435</v>
          </cell>
          <cell r="Y263" t="str">
            <v>XM2 Review Meeting 07/09/10</v>
          </cell>
          <cell r="Z263">
            <v>136900</v>
          </cell>
          <cell r="AC263" t="str">
            <v>SENT</v>
          </cell>
          <cell r="AD263">
            <v>40700</v>
          </cell>
          <cell r="AE263">
            <v>0</v>
          </cell>
          <cell r="AF263">
            <v>5</v>
          </cell>
          <cell r="AG263" t="str">
            <v>19/03/12 AK - Email rec'd from Sean McGoldrick containing completed CCN &amp; confirming authority to close this change. In his email he states "Please find attached the CCN for the SMP change.  Please note, discussions are still ongoing with Ofgem regarding cost allocation for this change, and so no invoices should be issued to the Shipper community until I have confirmed the agreed arrangements." Email forwarded to Project Team.   
09/03/12 AK - At the Worklaod Meeting on 07/03/12, Matt Rider advised that the Project Manager should be amended from Lee Foster to Andy Simpson. 
18/11/11 AK - Update rec'd from Matt Rider. As part of the CCN Amnesty, CCN due date amended from 11/01/12 to 25/01/12.
08/11/11 AK - Email rec'd from Tammy Mcinerney on 03/11/11 stating "Currently, we have a CCN Approval date of 13/01/12". 
25/10/11 AK - Email rec'd from Matt Rider stating "In response to your attached email; the date we have in our plan for COR1947 to release the CCN for approval is 11/01/12. With a date of 13/01/12 for receipt of the required approvals for this document." CCN due date populated as 11/01/12.
24/10/11 AK - Minutes from Workload Meeting on 19/10/11 state that this was implemented sucessfully on target date 16/10/11. Email sent to Project Team stating "Following implementation on 16/10/11, please can you supply a "Current CCN Due Date" to ensure this project progresses to completion."
20/07/11 AK - Discussed at Workload Meeting today. Implementation due date amended from 02/10/11 to 16/10/11.
15/06/11 AK - Update rec'd from Joanna Harze. Implementation date of 02/10/11 will not be met. New date to be advised.
08/06/11 AK - Email rec'd from Sean McGoldrick stating "Just a quick note to confirm that the Commercial PM has confirmed he's happy with the Scope notification."
07/06/11 AK - Email sent to Sean McGoldrick stating "This change was originally raised as an "All Network" change &amp; was allocated to External Spend Category 2. At the CMSG Meeting held on 13/10/10, the category was amended to Pot 5 but the distribution was not amended from "All Network", therefore as per our process, all documentation continued to include the DNs. As per your email attached, I have now amended this change to Transmission only, thereby restricting any future communications."
06/06/11 AK - Following the release of the SN, email rec'd from Sean McGoldrick stating "Thanks for the scope notification, we'll look at this straight away and get back to you if there are any questions. I notice you've included the DNs on the distribution list. This change will be funded by Transmission, albeit with 25% of the cost to be recouped from Shipper Users post-implementation via the User Pays process.  Could you please restrict future communications on this change to Transmission only?"
06/06/11 AK - SN issued by Matt Rider for distribution to Transmission only. I contacted Matt to confirm that the change was raised as "All Networks" &amp; all previous documentation has been sent to all. Matt confirmed that this should be sent to all Networks. Also, on opening the document, it showed as "draft" version although when printed, this did not show. Matt re-sent an amended version of the document to be forwarded to Networks.
15/12/10 AK - Revised ROM Report sent by BAT for urgent submission to Transmission. 
25/11/10 AK - Discussed at Workload Meeting on 24/11/10 following a review of documents sent awaiting authorisation. An email was rec'd from Network on 14/10/10 advising that they will not be progressing with this change until the New Year due to delays with MOD.
18/10/10 AK - Following discussion at CMSG on 13/10/10, the funding for this change has been amended from Pot 2 to Pot 5.
18/10/10 AK - Matt Rider forwarded an email he rec'd from Nick Reeves on 14/10/10 stating "In summary we will not be submitting a CA to xoserve by the date specified in the BER &amp; it now looks unlikely that we will have the mod approved this side of Christmas which will obviously delay the subsequent CA. In the meantime if you could have a think about how a possible amended timeline would look taking into account combining the implementation with other projects to exploit some efficiencies that would be great. To provide some further detail, our original plan was to have Mod 0333 go to consultation in Sept so that the mod could be approved by Ofgem in time to provide a CA to xoserve in October / early November &amp; hit the 1 April deadline within the C27 licence condition. At the Sept panel the mod was deemed to require further development before being ready for consultation &amp; sent to the Transmission Workstream to be worked up further. Following last weeks Workstream we have amended the mod following further analysis &amp; feedback &amp; expect these amendments to be ‘approved’ by the Workstream in early Nov in order for the mod to go to the Nov Panel &amp; then out to consultation. We therefore expect consultation to end mid/late December &amp; be submitted to Ofgem however factoring in an expected Ofgem moratorium over Christmas the exact date for an Ofgem approval is currently unknown. 
09/08/10 AK - Matt Rider submitted the EQR to be sent out to Networks but the covering note requests that this is sent to Transmission-Only &amp; the Tracking Sheet (&amp; original change submission) show this as an "All Network" change. Email sent to Matt stating "You've asked for this to be sent to "Transmission Only" but our Tracking Sheet shows this as an "All Network" change. Please can you confirm who it should go to?" Matt responded, stating "I had been led to believe that this should go to Transmission only but after a conversation with a colleague at NG NTS we are happy for this to be sent to all Networks." 
29/07/10 AK - This was previously raised as an EVS request &amp; a ROM Report was sent out on 01/07/10, resulting in this CO. Matt Rider advised that the Project Sponsor would be Sean McGoldrick. I pointed out that the role of the sponsor is to check/approve corresponce before it is sent to Networks. Sponsor amended to Steve Adcock.</v>
          </cell>
          <cell r="AH263" t="str">
            <v>CLSD</v>
          </cell>
          <cell r="AI263">
            <v>40987</v>
          </cell>
          <cell r="AJ263">
            <v>40399</v>
          </cell>
          <cell r="AK263">
            <v>40399</v>
          </cell>
          <cell r="AL263">
            <v>40700</v>
          </cell>
          <cell r="AM263">
            <v>40700</v>
          </cell>
          <cell r="AN263">
            <v>40700</v>
          </cell>
          <cell r="AO263">
            <v>40832</v>
          </cell>
          <cell r="AP263">
            <v>40933</v>
          </cell>
        </row>
        <row r="264">
          <cell r="A264">
            <v>3114</v>
          </cell>
          <cell r="B264" t="str">
            <v>COR3114</v>
          </cell>
          <cell r="C264" t="str">
            <v>IP Sustaining Analysis</v>
          </cell>
          <cell r="E264" t="str">
            <v>EQ-CLSD</v>
          </cell>
          <cell r="F264">
            <v>42107</v>
          </cell>
          <cell r="G264">
            <v>0</v>
          </cell>
          <cell r="H264">
            <v>41472</v>
          </cell>
          <cell r="J264">
            <v>0</v>
          </cell>
          <cell r="N264" t="str">
            <v>Workload Meeting 17/07/2013</v>
          </cell>
          <cell r="O264" t="str">
            <v>Andy Simpson</v>
          </cell>
          <cell r="P264" t="str">
            <v>BI</v>
          </cell>
          <cell r="Q264" t="str">
            <v>CLOSED</v>
          </cell>
          <cell r="R264">
            <v>0</v>
          </cell>
          <cell r="S264">
            <v>42107</v>
          </cell>
          <cell r="AE264">
            <v>0</v>
          </cell>
          <cell r="AF264">
            <v>7</v>
          </cell>
          <cell r="AG264" t="str">
            <v>13/04/2015 AT - Set EQ-CLSD_x000D_
_x000D_
11/03/15 KB - Email received from Vikas advising that project is now in closedown (as advised by Andy Simpson) - closedown documents will be produced._x000D_
_x000D_
05/11/14 KB - Placed on hold per email from Katrina Stait._x000D_
_x000D_
10/06/14 KB - Taken off hold per email from Christina._x000D_
_x000D_
20/01/14 KB - Update provided by AS - Currently in start up, workpack response received, however, Business Case has been rejected.  Working with Commercial and XEC to re-define timescales and approach._x000D_
_x000D_
08/01/14 KB - email forwarded by Christina confirming that the Business Case for COR3114 was removed from the agenda for the 13/01/14 XEC._x000D_
_x000D_
08/01/14 KB - Update provided by Christina - This is to provide justification that the auto-scheduling to commit the Analysis Start and End dates should not go ahead and should not be classed as key milestones at this point in time._x000D_
_x000D_
Steve Adcock has raised questions with respect to the business case and these will need to be resolved before XEC approval can be sought._x000D_
_x000D_
The business case will not be presented at the XEC meeting on 13th January 2014._x000D_
_x000D_
11/07/2013 AT - Project Mandate Rec._x000D_
_x000D_
17/07/2013 AT - Approved at workload meeting</v>
          </cell>
        </row>
        <row r="265">
          <cell r="A265">
            <v>3115</v>
          </cell>
          <cell r="B265" t="str">
            <v>COR3115</v>
          </cell>
          <cell r="C265" t="str">
            <v>DE Integration and PAWS Upgrade (ON HOLD)</v>
          </cell>
          <cell r="E265" t="str">
            <v>CO-CLSD</v>
          </cell>
          <cell r="F265">
            <v>41466</v>
          </cell>
          <cell r="G265">
            <v>0</v>
          </cell>
          <cell r="H265">
            <v>41472</v>
          </cell>
          <cell r="J265">
            <v>0</v>
          </cell>
          <cell r="N265" t="str">
            <v>Workload 17/07/2013</v>
          </cell>
          <cell r="O265" t="str">
            <v>Andy Simpson</v>
          </cell>
          <cell r="P265" t="str">
            <v>BI</v>
          </cell>
          <cell r="Q265" t="str">
            <v>CLOSED</v>
          </cell>
          <cell r="R265">
            <v>0</v>
          </cell>
          <cell r="S265">
            <v>41675</v>
          </cell>
          <cell r="AE265">
            <v>0</v>
          </cell>
          <cell r="AG265" t="str">
            <v>20/01/14 KB - Update provided by AS - On hold awaiting a decision on the UK Link programme High Level Design as to the security elements._x000D_
_x000D_
28/11/13 KB - Update provided by AS - This piece of work will remain on hold for the foreseeable future, pending UK Link Programme decision.  Due date added for the end of March 2014 to keep it on the radar._x000D_
_x000D_
11/07/2013 AT - Project Mandate received._x000D_
_x000D_
17/07/2013 AT - Approved at workload meeting</v>
          </cell>
        </row>
        <row r="266">
          <cell r="A266">
            <v>1955</v>
          </cell>
          <cell r="B266" t="str">
            <v>COR1955</v>
          </cell>
          <cell r="C266" t="str">
            <v>Mechanism for Correct Apportionment of Unidentified Gas</v>
          </cell>
          <cell r="D266">
            <v>40479</v>
          </cell>
          <cell r="E266" t="str">
            <v>SN-CLSD</v>
          </cell>
          <cell r="F266">
            <v>41463</v>
          </cell>
          <cell r="G266">
            <v>0</v>
          </cell>
          <cell r="H266">
            <v>40297</v>
          </cell>
          <cell r="I266">
            <v>40312</v>
          </cell>
          <cell r="J266">
            <v>0</v>
          </cell>
          <cell r="K266" t="str">
            <v>ALL</v>
          </cell>
          <cell r="M266" t="str">
            <v>Alan Raper</v>
          </cell>
          <cell r="N266" t="str">
            <v>Workload Meeting 05/05/10</v>
          </cell>
          <cell r="O266" t="str">
            <v>Lorraine Cave</v>
          </cell>
          <cell r="P266" t="str">
            <v>CO</v>
          </cell>
          <cell r="Q266" t="str">
            <v>CLOSED</v>
          </cell>
          <cell r="R266">
            <v>1</v>
          </cell>
          <cell r="W266">
            <v>40437</v>
          </cell>
          <cell r="X266">
            <v>40437</v>
          </cell>
          <cell r="Y266" t="str">
            <v>XM2 Review Meeting 24/08/10</v>
          </cell>
          <cell r="Z266">
            <v>37000</v>
          </cell>
          <cell r="AC266" t="str">
            <v>CLSD</v>
          </cell>
          <cell r="AD266">
            <v>41463</v>
          </cell>
          <cell r="AE266">
            <v>0</v>
          </cell>
          <cell r="AF266">
            <v>3</v>
          </cell>
          <cell r="AG266" t="str">
            <v>08/07/13 KB - Mod did not progress.  Approval for closure of COR1955 obtained at CMSG, refer to meeting minutes.  _x000D_
10/09/12 KB - Transferred from DT to LC due to change in roles.                                                                             09/06/11 AK - Update rec'd from Dave Turpin. The SN for this change is dependant upon completion of MOD0317. Next update is due at the end of July.
12/11/10 AK - Email sent to Networks from Dave Turpin stating "As previously discussed &amp; following the submission of the BER for the legal costs for Mod229, this is just a quick note to advise that the subsequent SN will not be available until later in the project lifecycle when the full scope &amp; costs are agreed for the AUGE &amp; the entire scope can be signed off." Dave advised that he had a conversation with Alan agreeing this position prior to the EQ IR due date. SN due date not populated.
23/09/10 AK - External Spend changed from Pot 4 to Pot 3 as agreed at CMSG Meeting held on 08/09/10. 
17/09/10 AK - Email sent on 16/09/10 from Dave Turpin to Networks stating "Please note that in relation to the attached BER that was issued today, and following the discussions of the last few weeks, whilst the option analysis has been amended to include costs for external legal support only, the evaluation summary still makes reference to NG providing procurement services. A new version of this report will therefore be issued tomorrow with the amended evaluation summary details. A quick response to this would be gratefully received." Revised BER sent.
16/09/10 AK - BER rec'd for release to Networks. Update rec'd from Dave Turpin advising that no EQR is being produced due to the nature of this change. Dave will confirm acceptance of this with the NOR.
26/08/10 AK - Discussed at Workload Meeting on 25/08/10. This is an ongoing change for which a new Change Order was rec'd following MOD approval. The Project Team will liaise with Network Representative as the EQR for the original change is on hold, pending direction from the Industry.
19/08/10 - A new CO has been rec'd for this Project, following approval of MOD229. A second line has been created in the Tracking Sheet to ensure the EQ IR for the new CO is not missed (COR1955a). Once EQ IR has been sent, COR1955a can be closed down &amp; revert back to this line. Alan had marked this change as "User Pays" without indicating a spend pot. Following email discussion between the Change Managers, they have agreed that it is funded from Pot 4, therefore external spend amended from Pot 5 to Pot 4. The original CO was raised as "AND" but the new CO has been raised as "ALL", therefore affected Networks amended to an All Network change.
27/05/10 AK - Email rec'd from Rachel Nock stating "Please see attached confirmation from Alan with regards to the non issue of the EQR for this one". Email attached sent to Alan from Rachel stating "Further to our conversation this morning, please can you confirm that you are happy that no EQR will be sent for this change on the basis that the decision as to how this change will progress has yet to be determined through industry discussion and agreement" &amp; Alan's response stated "I agree to the delay in EQR issue due to the lack of system requirements at this stage." EQR due date of 04/06/10 removed from Tracking Sheet.
26/05/10 AK - Discussed at Workload Meeting today. EQR due 04/06/10. Rachel Nock to discuss with Dave Turpin on Tuesday, 1st June.
11/05/10 AK - Email sent to Alan Raper stating "Following discussion at the CMSG Meeting held on 11/05/10, I can confirm that the reference number for the Change Order you submitted on 29/04/10 entitled "Mechanism for Correct Apportionment of Unidentified Gas" has been amended from COR1629 to COR1955 as the scope of the work that was carried out under EVS1629 differs from this change. I trust that this will be acceptable to you."
06/05/10 AK - Email rec'd from Rachel Nock advising that she will be the Project Analyst for this change.
05/05/10 AK - New change approved at Workload Meeting today. This Change Order was received from Alan Raper on 29/04/10. An acknowledgement notification was sent to Alan on 30/04/10 however the Business Analysis Team advised that this change had originally been raised as a ROM Request under EVS1629, therefore a communication was sent to Alan advising him that the COR number would be changed from COR1955 to COR1629 in order to maintain continuity. Linda Whitcroft responded to the communication stating that the scope of the original ROM was not the same as this new change and the Business Analysis Team confirmed that upon closer inspection, this was the case. This will be raised with Alan at CMSG on 12/05/10 to advise him that the reference number should be COR1955.</v>
          </cell>
          <cell r="AL266">
            <v>40493</v>
          </cell>
        </row>
        <row r="267">
          <cell r="A267">
            <v>2005</v>
          </cell>
          <cell r="B267" t="str">
            <v>COR2005</v>
          </cell>
          <cell r="C267" t="str">
            <v>NTS Exit Capacity Reform Phase 3</v>
          </cell>
          <cell r="D267">
            <v>40702</v>
          </cell>
          <cell r="E267" t="str">
            <v>PD-CLSD</v>
          </cell>
          <cell r="F267">
            <v>41801</v>
          </cell>
          <cell r="G267">
            <v>0</v>
          </cell>
          <cell r="H267">
            <v>40359</v>
          </cell>
          <cell r="I267">
            <v>40373</v>
          </cell>
          <cell r="J267">
            <v>0</v>
          </cell>
          <cell r="K267" t="str">
            <v>TNO</v>
          </cell>
          <cell r="M267" t="str">
            <v>Sean McGoldrick</v>
          </cell>
          <cell r="N267" t="str">
            <v>Workload Meeting 30/06/10</v>
          </cell>
          <cell r="O267" t="str">
            <v>Andy Simpson</v>
          </cell>
          <cell r="P267" t="str">
            <v>CO</v>
          </cell>
          <cell r="Q267" t="str">
            <v>COMPLETE</v>
          </cell>
          <cell r="R267">
            <v>1</v>
          </cell>
          <cell r="T267">
            <v>1133100</v>
          </cell>
          <cell r="U267">
            <v>40466</v>
          </cell>
          <cell r="V267">
            <v>40480</v>
          </cell>
          <cell r="W267">
            <v>40697</v>
          </cell>
          <cell r="X267">
            <v>40697</v>
          </cell>
          <cell r="Y267" t="str">
            <v>XM2 Review Meeting 17/05/11</v>
          </cell>
          <cell r="Z267">
            <v>4072038</v>
          </cell>
          <cell r="AC267" t="str">
            <v>SENT</v>
          </cell>
          <cell r="AD267">
            <v>40716</v>
          </cell>
          <cell r="AE267">
            <v>0</v>
          </cell>
          <cell r="AF267">
            <v>5</v>
          </cell>
          <cell r="AG267" t="str">
            <v>21/01/14 KB Update received from Julie Varney - "Please accept my apologies for the delay in my response to your email below._x000D_
Unfortunately due to the Maternity Leave of the NG lead associated with this invoice we have been unable to track this down._x000D_
Sean McGoldrick has requested that Xoserve progress the close down of COR2005, using the estimate previously provided to you for the “Production Refresh from Tape” which I understand was £1651"  Note sent to Andy Simpson requesting production of a CCN. _x000D_
28/11/13 KB - NG still to provide invoice.  _x000D_
05/11/13 KB - Update provided by Tammy - "Further to your email to Andy, please be aware that we are still waiting for National Grid to send us an invoice for an outstanding ASR. Mark Bignell was going to try his contacts in the hope he’ll have better luck than we have had. I’ll speak to Mark and update you."_x000D_
19/08/13 KB - Update received from AS - Current CCN due date should be 30/9/13.  This project is providing financial sanction for another project and therefore close down cannot be completed until this is also completed._x000D_
30/01/12 AK - Email rec'd from Hannah Reddy on 25/01/12 requesting that the Project Manager for this change is amended from Lee Foster to Andy Simpson.
24/06/11 AK - Email rec'd from Sean McGoldrick stating "Please find attached some comments on the scope notification from the project team.  Can you please review, and if happy with them, issue a revised scope notification.  Any questions, please don't hesitate to contact me." Revised SN sent.
12/11/10 AK - BEO rec'd for full delivery. BEO receipt date will remain as per the original BEO for analysis only. Andy Simpson to confirm whether adjustment to BER target date is req'd.
20/10/10 AK - Discussed at Workload Meeting today. BE IR date is on target. Authorisation to produce the BER has been rec'd for analysis only. Further authorisation is to be provided for full delivery.
18/10/10 AK - Email rec'd from Sean McGoldrick on 15/10/10 stating "Please find attached a BEO for COR2005. Note: this BEO provides authorisation only for the initial analysis work up to the value of £125,925. Further sanction will be sought from TIC next month after which an updated BEO will be issued."
14/10/10 AK - Revised EQR sent to Networks.
07/10/10 AK - Addendum to the EQR issued on 14/09/10 sent to Networks stating "Following the discussions regarding the proposed start date &amp; the governance processes required within NG the Analysis costs have been split in order for staged authorisation to be possible. Please find below the split of the costs provided within the original EQR &amp; the associated authorisation deadlines. Part A – Commence Analysis – In order to commence Analysis on 15/11/10 authorisation is required by 15/10/10 for £125,925. Part B – Completion of Analysis – Assuming a start date of 15/11/10 authorisation for the remaining amount (£1,007,175) is required by 12/11/10. Authorisation should be submitted via a BEO."
27/09/10 AK - Following the release of the Manager Aligned Report, email rec'd from Andy Simpson advising that the Business Analyst should change from Karen Healy to Andy Simpson.</v>
          </cell>
          <cell r="AH267" t="str">
            <v>CLSD</v>
          </cell>
          <cell r="AI267">
            <v>41801</v>
          </cell>
          <cell r="AJ267">
            <v>40436</v>
          </cell>
          <cell r="AK267">
            <v>40436</v>
          </cell>
          <cell r="AL267">
            <v>40716</v>
          </cell>
          <cell r="AM267">
            <v>40716</v>
          </cell>
          <cell r="AN267">
            <v>40716</v>
          </cell>
          <cell r="AO267">
            <v>41119</v>
          </cell>
          <cell r="AP267">
            <v>41547</v>
          </cell>
        </row>
        <row r="268">
          <cell r="A268">
            <v>3337</v>
          </cell>
          <cell r="B268" t="str">
            <v>COR3337</v>
          </cell>
          <cell r="C268" t="str">
            <v>REMIT Reporting</v>
          </cell>
          <cell r="D268">
            <v>42766</v>
          </cell>
          <cell r="E268" t="str">
            <v>PD-CLSD</v>
          </cell>
          <cell r="F268">
            <v>42898</v>
          </cell>
          <cell r="G268">
            <v>0</v>
          </cell>
          <cell r="H268">
            <v>41690</v>
          </cell>
          <cell r="I268">
            <v>41703</v>
          </cell>
          <cell r="J268">
            <v>0</v>
          </cell>
          <cell r="K268" t="str">
            <v>TNO</v>
          </cell>
          <cell r="L268" t="str">
            <v>NGT</v>
          </cell>
          <cell r="M268" t="str">
            <v>Sean McGoldrick</v>
          </cell>
          <cell r="N268" t="str">
            <v>See comments_x000D_
(virtual meeting minutes 26/02/14)_x000D_
CO to re-start project approved at ICAF 25/03/15_x000D_
Revised Change Order - approved at  ICAF 23/12/2015_x000D_
BER Pre-Sanction 26.01.2016_x000D_
Pre-Sanction 17/01/17 Revised Busines Case and BER approved</v>
          </cell>
          <cell r="O268" t="str">
            <v>Hannah Reddy</v>
          </cell>
          <cell r="P268" t="str">
            <v>CO</v>
          </cell>
          <cell r="Q268" t="str">
            <v>COMPLETE</v>
          </cell>
          <cell r="R268">
            <v>1</v>
          </cell>
          <cell r="U268">
            <v>41724</v>
          </cell>
          <cell r="W268">
            <v>42240</v>
          </cell>
          <cell r="X268">
            <v>42405</v>
          </cell>
          <cell r="Y268" t="str">
            <v>Pre Sanction Review Meeting 24.01.2017</v>
          </cell>
          <cell r="Z268">
            <v>826385</v>
          </cell>
          <cell r="AC268" t="str">
            <v>PROD</v>
          </cell>
          <cell r="AD268">
            <v>42789</v>
          </cell>
          <cell r="AE268">
            <v>0</v>
          </cell>
          <cell r="AF268">
            <v>5</v>
          </cell>
          <cell r="AG268" t="str">
            <v>12/07/2017 IB Project Complete_x000D_
12/06/17 DC CCN approved today, projects informed.  Put on PD POPD as docs still outstanding._x000D_
24/04/17 DC CCN sent to Networks today._x000D_
22/03/17 DC email fro HR to say the CCN wont be done untill 21st April. Database updated._x000D_
27/02/17 DC Email from Hannah Reddy to changed to CCN dates as it not achieivable.  Date changed to 31/03/17._x000D_
23/02/17 DC Confirmed with HR that this project is in closedown.  The status was shoing the wrong stage because we re sent the BER.  I have updated the status to PD PROD to show the project has moved on._x000D_
31/01/17 DC CA recevied today, the SNIR and SN have not been populated as the project team will not be reproducing the SN documentation._x000D_
24/01/17 DC BER issued to networks today.  There will be no SN raised for this project, Email from Hannah to confirm networks are happy with this approach._x000D_
17/01.17 DC Revised BC and BER approved at Pre-Sanction today.  BC going to XEC 24th Jan._x000D_
23/12/16 DC Email received from HR to say she is happy for us to push the CCN date out to the end of Feb._x000D_
20/12/16 DC Email sent to JH to confirm CCN will go Friday 30th._x000D_
15/11/16: CM Highlight report update:•	Post Implementation Support (PIS) is scheduled to finish on 18th November however this is at risk due to a number of factors: _x000D_
1. Resolution of the OMM issue._x000D_
2. Resolution of the wider missing Shipper EIC issue given that a number of shippers are actively causing rejections and have been since 7th April 2016. _x000D_
3. Confirmation of Business As Usual contacts within National Grid._x000D_
4. Agreement of approach for any other outstanding defects currently being investigated by the project team. _x000D_
_x000D_
24/08/16 CM Awaiting a PCC form for Phse 3 CV01 from which is due to closedown Oct 16. _x000D_
13/07/16: Cm Sent the Scope Notification to networks, with agreed tracked changes, this is to show the difference from the old scope notification issued in march 16. Agreed with Hannah Reddy._x000D_
09/07/16: Cm Looking at October for implementation._x000D_
30/06/2016: CA Received from networks and sent to PJT team_x000D_
22/06/16 DC Amended BER sent out to networks today._x000D_
21/06/16 DC An update BER was approved at Pre-Sanction today. JH to send the amended document over to send out to networks._x000D_
14/06/16 DC An updated BC was approved at Pre-Sanction today.  The scope and costs have increased due to assumptions on the previous BC becoming changes.  The BER will be presented next week._x000D_
08/06/16 Update from planning - 1st Phase implemented on 08.05.16. PCC form drafted for next Phase. Total implementation will be end of this yr to be confirmed._x000D_
13/04/2016: Update from JH Remit - Implementation Stage 1 03/04/2016 Complete. Phase 2 will commence on  8th May. August 16 will be the 3rd stage and then closure . Unsure of closure dates yet_x000D_
29/03/2016: CM sent the SN out to networks today_x000D_
21/03/16 DC Email sent to HR to advise the SN is due to go out on 29th._x000D_
21.03.16: Cm planning meeting - Completed last Friday. Stage 2 testing id due to start week commencing 28th March16_x000D_
18/03/2016: SNIR sent today_x000D_
04/03/16: CM CA has been received and National Grid have made a statement saying - “NG are willing to provide a  Change Authorisation to enable work to progress however it is NG’s expectation that further updated information regarding the inclusion of a 3rd party RRM will follow next week”._x000D_
23/02/16: Cm Planning meeting - Under Hannah Reddy now. Anaylsis and design complete JH will do a PCC form_x000D_
08/02/16: CM Business Case has been filed in the config library_x000D_
05/02/16: Cm The BER sent out to the networks today. Expiry of BER should be 15.02.2016. signed AEAF and filed into config library_x000D_
04/02/16 Cm chased the final approved BER / BC for the config Library_x000D_
DO NOT COPY IN RACHEL ADDISON TO THIS CHANGE- PLEASE CC IN HANNAH REDDY!_x000D_
26/01/16 DC BE approved today, JH to make make amendments as discussed at Pre-Sanction today.  Once the amendments have been done JH to send the revised document to the portfolio office so we can update the configuration library with the correct version._x000D_
25/01/16: CM This is behind at the moment and PCC form has not been subitted just yet as they are still having discussion on what is going to happen with this project. JH will keep us informed._x000D_
19/01/16 Business Case approved at Pre-Sanction today.  This will go to XEC 26/01/16._x000D_
29/12/15 DC Email from ME to say he has asked Manisha to submit a PCC form to update the plan with new schedule dates as the old dates have passed the dealine._x000D_
23/12/15: CM: Revised Change Order approved at ICAF today. This will be tracked under COR3337 as this is already the live project for this work. This has been closed on XRN log as this project is already following the project of COR3337. Therefore, we do not need another XRN log for this._x000D_
21/12/15 CM: A revised Change Order has been submitted into ICAF for a new version of this change change. This will need to be discussed at ICAF this week_x000D_
14/12/15: CM EXPECTING A NEW TIMELINE FROM WIPRO. AS SOON AS THEY HAVE DETAILS, WILL RAISE A PCC FORM WITH COMMITED DATES. % COMPLETE THROUGH ANALYSIS AND DESIGN. EXPECTING UPDATES BY THE END OF THE WEEK._x000D_
08/12/15: ME is meeting up MB with regards to new commited dates. MB is waitng for confirmation dates. WC 17/12.15. Remit timeline haas been provided and filed in emails._x000D_
16/11/15: CM In the planning meeting today analysis phase is now complete. 2 to 3 weeks in analysis is done. _x000D_
16/10/15 EC: Update following Portfolio Plan Meeting, 15/10/15 - Board meeting today to decide legal issue (RRM role). Need PCC to commit dates. Analysis due to start 19/10._x000D_
17/09/15: Update from RA that due to go to board paper and implementation is planned for April 2016_x000D_
20/07/15 -CM Update from Jo Beardsmore, Legal discussions currently taking place but the dates are on track._x000D_
25/06/15- Project status has been revert back to the BER stage. Please note the original BER went to Originator on 08/04/14. Estimated cost of change £407,300. CA Submission date 16/04/15. SN to Originator on 13/05/14._x000D_
The new BER due date has now been moved to 24/08/15 as there are ongoing legal discussions currently taking place, not in a position to confirm a solution or provide a quote so we cannot issue a BER as yet. _x000D_
_x000D_
Please see below email from NGT confirming this. _x000D_
_x000D_
31/03/15 KB - Project status to revert back to the BER stage per agreement with NGT.  BER delivery date set to 26/06/15 per email from Rachel.   _x000D_
_x000D_
30/03/15 KB - Start up Approach NOT required per agreement from Jane Rocky - see email in folder. _x000D_
_x000D_
25/03/15 KB - Re-submitted CO approved at ICAF on 25/03/15.  Original reference will be retained.  _x000D_
_x000D_
19/03/15 KB - CO received ro re-start project.  Going to ICAF on 25/03/15._x000D_
_x000D_
22/07/14 KB - COR3337 put on hold as requested by Sean McGoldrick on 21/07/14.  Refer to emails in CO mailbox._x000D_
_x000D_
08/04/14 KB KB - BER issued in place of EQR.  Refer to correspondence in mailbox._x000D_
_x000D_
28/03/14 KB - Await outcome of discussions between Andy &amp; Sean with regard to the potential to progress straight to BER without delivery of an EQR._x000D_
_x000D_
24/02/14 KB - Assisgned to Andy Earnshaw per his agreement via Lync._x000D_
_x000D_
NB An ICAF meeting was not held this week due to the Leadership Conference, CO has been submitted to the ICAF group for visibility and assigned without a formal ICAF meeting. Refer to virtual (26/02) meeting minutes.</v>
          </cell>
          <cell r="AH268" t="str">
            <v>CLSD</v>
          </cell>
          <cell r="AI268">
            <v>42898</v>
          </cell>
          <cell r="AM268">
            <v>42458</v>
          </cell>
          <cell r="AN268">
            <v>42565</v>
          </cell>
          <cell r="AO268">
            <v>42743</v>
          </cell>
          <cell r="AP268">
            <v>42846</v>
          </cell>
        </row>
        <row r="269">
          <cell r="A269">
            <v>3477</v>
          </cell>
          <cell r="B269" t="str">
            <v>COR3477</v>
          </cell>
          <cell r="C269" t="str">
            <v>Ofgem Request for Information related to Change of Supplier activity</v>
          </cell>
          <cell r="E269" t="str">
            <v>PD-SENT</v>
          </cell>
          <cell r="F269">
            <v>42863</v>
          </cell>
          <cell r="G269">
            <v>0</v>
          </cell>
          <cell r="H269">
            <v>41787</v>
          </cell>
          <cell r="J269">
            <v>1</v>
          </cell>
          <cell r="K269" t="str">
            <v>ADN</v>
          </cell>
          <cell r="M269" t="str">
            <v>Colin Thomson</v>
          </cell>
          <cell r="N269" t="str">
            <v>ICAF Meeting 27/08/14</v>
          </cell>
          <cell r="O269" t="str">
            <v>Mark Pollard</v>
          </cell>
          <cell r="P269" t="str">
            <v>CO</v>
          </cell>
          <cell r="Q269" t="str">
            <v>LIVE</v>
          </cell>
          <cell r="R269">
            <v>1</v>
          </cell>
          <cell r="AE269">
            <v>0</v>
          </cell>
          <cell r="AF269">
            <v>3</v>
          </cell>
          <cell r="AG269" t="str">
            <v>27/07/17 DC PM changed from DD to MP ._x000D_
8/05/17 DC CCN sent to networks today. _x000D_
04/05/17 DC Moved the date out to 19/05/17 as per CH._x000D_
05.9.16 - CM Moved closedown to end of Oct as per Charlie Haley._x000D_
13/05/16- Moved CCN out to end May- LC_x000D_
21/03/16: Planning meeting - LC - CCn is drafted - move to 15th April for CCN_x000D_
28.01.15; CM Ian snookes to send closedown docs asap_x000D_
14/12/15: Cm - IAIN SNOOKES TO PROVIDE ECF DOC DATE MOVED BACK TO END OF THE YEAR_x000D_
14/12/15: CM Planning meeting- close down has been moved out to end of year Ian snooks still to do the ECF_x000D_
16/11/15: Ian Snookes to do a ECF to close this down._x000D_
_x000D_
16/10/15 EC: Update following Portfolio Plan Meeting, 15/10/15 - TASC cannot be signed and project cannot be closed down until EAF done and approved. LC to check what she has got to check. Update closedown date to end of November._x000D_
_x000D_
29/09/15 CM; Emma Catton has emailed LC tosday asking for the ECF to be sent over for us to close down the project._x000D_
_x000D_
25/09/15 CM : Jie has emailedl LC explaining we need and EAF before an ECF can be completed. TASC (finance) form has been signed by Rob Smith and Martin Baker, however so far there is no EAF form for this project. Following the process we need the EAF signed first before the ECF could be drafted ._x000D_
_x000D_
19/08/15 DC Sent Email to LC requesting update._x000D_
_x000D_
31/07/2015 NC sent LC email to identify outstanding documents to put into the CL_x000D_
_x000D_
30/06/15-CM - In closedown stage, Project is only a project wrapper so no PCC form required (update from LC). Current status is PD-PROD. Waiting on the close down docuements from the ME team._x000D_
_x000D_
01/10/14 KB - Project wraparound to be provided for this CO which was submitted directly to Martin Baker in May.  Internal costs have been incurred - a BER will therefore need to be produced - an EQR will not be required.</v>
          </cell>
          <cell r="AH269" t="str">
            <v>SENT</v>
          </cell>
          <cell r="AP269">
            <v>42874</v>
          </cell>
        </row>
        <row r="270">
          <cell r="A270">
            <v>3496</v>
          </cell>
          <cell r="B270" t="str">
            <v>COR3496</v>
          </cell>
          <cell r="C270" t="str">
            <v>Provision of monthly reports for Modification 469 _x000D_
Provision of monthly reports for Modification 469  (GS(I&amp;U)R performance).</v>
          </cell>
          <cell r="D270">
            <v>42052</v>
          </cell>
          <cell r="E270" t="str">
            <v>PD-CLSD</v>
          </cell>
          <cell r="F270">
            <v>42681</v>
          </cell>
          <cell r="G270">
            <v>0</v>
          </cell>
          <cell r="H270">
            <v>41913</v>
          </cell>
          <cell r="I270">
            <v>41927</v>
          </cell>
          <cell r="J270">
            <v>1</v>
          </cell>
          <cell r="K270" t="str">
            <v>ADN</v>
          </cell>
          <cell r="M270" t="str">
            <v>Ruth Thomas / Chris Warner</v>
          </cell>
          <cell r="N270" t="str">
            <v>ICAF Meeting 08/10/14</v>
          </cell>
          <cell r="O270" t="str">
            <v>Darran Dredge</v>
          </cell>
          <cell r="P270" t="str">
            <v>CO</v>
          </cell>
          <cell r="Q270" t="str">
            <v>COMPLETE</v>
          </cell>
          <cell r="R270">
            <v>1</v>
          </cell>
          <cell r="S270">
            <v>42681</v>
          </cell>
          <cell r="T270">
            <v>0</v>
          </cell>
          <cell r="U270">
            <v>41960</v>
          </cell>
          <cell r="V270">
            <v>41974</v>
          </cell>
          <cell r="W270">
            <v>42048</v>
          </cell>
          <cell r="Y270" t="str">
            <v>Pre Sanction Meeting 10/02/15</v>
          </cell>
          <cell r="Z270">
            <v>18165</v>
          </cell>
          <cell r="AC270" t="str">
            <v>SENT</v>
          </cell>
          <cell r="AD270">
            <v>42069</v>
          </cell>
          <cell r="AE270">
            <v>0</v>
          </cell>
          <cell r="AF270">
            <v>3</v>
          </cell>
          <cell r="AG270" t="str">
            <v>07/11/16: CM Project documents checked and now closed down. _x000D_
02.11.16: ECF now received, need copy of the PAF_x000D_
12/10/16: Cm chased DD for outstanding document._x000D_
07/10: CM CCN sent in aproved from networks_x000D_
05/10.16: CM has chased Charlie Haley and DD if they want me to close this down or not. CCn has expired so may need to re-issue a new CCN_x000D_
04/08/16 DC CCN sent to networks today._x000D_
13/05/16- Moved Close down to end of June from finance meeting with LC_x000D_
21.03.16:	 Still need closedown docs for this. CCn due to Networks on 31.03. Update in planning meeting 	TC and LC will be closing this. Move to 15/04/16 for CCN _x000D_
_x000D_
05/02/2016 Cm Implemented on 9th Oct 15 - Still need closedown docs for this._x000D_
14/12/15 CM : Implementation stage. _x000D_
28/10/15 DC CCN due date input as agreed with CM to allow us to track the closedown process._x000D_
16/10/15 EC: Update following Portfolio Plan Meeting, 15/10/15 - Implementation has been completed, date? Update closedown date to end of December. Expect to do the backlogs by end of November. _x000D_
_x000D_
15/05/2015 AT - BER approval received from Andy Clasper._x000D_
_x000D_
15/05/2015 AT - Second BER sent for reapproval, see email for more info._x000D_
_x000D_
27/01/15 KB - PM changed to LC per email from Rachel Addison.  _x000D_
_x000D_
22/12/14 KB - Refer to email from Chris Warner approving new BER delivery date of 13/02/15 (moved from 05/01/15) _x000D_
_x000D_
17/11/14 HT - BEO revieved 12/11/14 but did not have approval from the correct NOR PM asked to continue whilst we await approval from correct NOR.                                                                                                                                                       12/11/14 KB -  LC advised that DA is still the PM for this CO - Kristin Riach is supporting.  _x000D_
_x000D_
06/11/14 KB - PM has changed from Dave A to Lorraine.  _x000D_
_x000D_
15/10/14 KB - EQR delivery date provided verbally by Dave Addison.</v>
          </cell>
          <cell r="AH270" t="str">
            <v>CLSD</v>
          </cell>
          <cell r="AI270">
            <v>42650</v>
          </cell>
          <cell r="AJ270">
            <v>41942</v>
          </cell>
          <cell r="AL270">
            <v>42065</v>
          </cell>
          <cell r="AM270">
            <v>42069</v>
          </cell>
          <cell r="AP270">
            <v>42597</v>
          </cell>
        </row>
        <row r="271">
          <cell r="A271">
            <v>3500</v>
          </cell>
          <cell r="B271" t="str">
            <v>COR3500</v>
          </cell>
          <cell r="C271" t="str">
            <v>UNC Modification 0487S Introduction of Advanced Meter Indicator and Advanced Meter Reader (AMR) Service Provider Identifier in advance of Project Nexus Go Live</v>
          </cell>
          <cell r="D271">
            <v>42013</v>
          </cell>
          <cell r="E271" t="str">
            <v>PD-CLSD</v>
          </cell>
          <cell r="F271">
            <v>42215</v>
          </cell>
          <cell r="G271">
            <v>0</v>
          </cell>
          <cell r="H271">
            <v>41919</v>
          </cell>
          <cell r="I271">
            <v>41932</v>
          </cell>
          <cell r="J271">
            <v>1</v>
          </cell>
          <cell r="K271" t="str">
            <v>ADN</v>
          </cell>
          <cell r="M271" t="str">
            <v>Joanna Ferguson</v>
          </cell>
          <cell r="N271" t="str">
            <v>ICAF Meeting 08/10/14</v>
          </cell>
          <cell r="O271" t="str">
            <v>Lorraine Cave</v>
          </cell>
          <cell r="P271" t="str">
            <v>CO</v>
          </cell>
          <cell r="Q271" t="str">
            <v>COMPLETE</v>
          </cell>
          <cell r="R271">
            <v>1</v>
          </cell>
          <cell r="T271">
            <v>0</v>
          </cell>
          <cell r="U271">
            <v>41954</v>
          </cell>
          <cell r="V271">
            <v>41964</v>
          </cell>
          <cell r="W271">
            <v>41978</v>
          </cell>
          <cell r="Y271" t="str">
            <v>Pre Sacn meeting 02/12/14</v>
          </cell>
          <cell r="Z271">
            <v>9500</v>
          </cell>
          <cell r="AC271" t="str">
            <v>SENT</v>
          </cell>
          <cell r="AD271">
            <v>42025</v>
          </cell>
          <cell r="AE271">
            <v>0</v>
          </cell>
          <cell r="AF271">
            <v>3</v>
          </cell>
          <cell r="AG271" t="str">
            <v>5/08/2015 NC closed project on CL - all documents has been received._x000D_
_x000D_
30/07/2015 DC CCN Approval received from network. Email to all concerned to advise._x000D_
29/07/15 CM &amp; DC have sent over the CCN document to networks. Approval due back by 20.08.15_x000D_
_x000D_
30/06/15- CM - Update from LC the CCN need to be approved_x000D_
_x000D_
NB: Date CA received taken as 12/01/15 due to the time received into the CO mailbox on 09/01 (KB)_x000D_
_x000D_
12/12/14 HT - Revised BER sent out to networks 20/10/14 KB - EQR delivery date agreed verbally with LC</v>
          </cell>
          <cell r="AH271" t="str">
            <v>CLSD</v>
          </cell>
          <cell r="AI271">
            <v>42214</v>
          </cell>
          <cell r="AJ271">
            <v>41947</v>
          </cell>
          <cell r="AL271">
            <v>42027</v>
          </cell>
          <cell r="AM271">
            <v>42027</v>
          </cell>
          <cell r="AO271">
            <v>42069</v>
          </cell>
        </row>
        <row r="272">
          <cell r="A272">
            <v>3505</v>
          </cell>
          <cell r="B272" t="str">
            <v>COR3505</v>
          </cell>
          <cell r="C272" t="str">
            <v>COR3505 - Gemini Exit EON adjustment following RAG Voluntary Discontinuance</v>
          </cell>
          <cell r="E272" t="str">
            <v>PD-HOLD</v>
          </cell>
          <cell r="F272">
            <v>41926</v>
          </cell>
          <cell r="G272">
            <v>0</v>
          </cell>
          <cell r="H272">
            <v>41926</v>
          </cell>
          <cell r="I272">
            <v>41939</v>
          </cell>
          <cell r="J272">
            <v>0</v>
          </cell>
          <cell r="K272" t="str">
            <v>NNW</v>
          </cell>
          <cell r="L272" t="str">
            <v>NGT</v>
          </cell>
          <cell r="M272" t="str">
            <v>Sean Mcgoldrick</v>
          </cell>
          <cell r="N272" t="str">
            <v>Referral approved at ICAF meeting on 22/10/14.</v>
          </cell>
          <cell r="O272" t="str">
            <v>Jessica Harris</v>
          </cell>
          <cell r="P272" t="str">
            <v>CO</v>
          </cell>
          <cell r="Q272" t="str">
            <v>ON HOLD</v>
          </cell>
          <cell r="R272">
            <v>1</v>
          </cell>
          <cell r="AE272">
            <v>0</v>
          </cell>
          <cell r="AF272">
            <v>5</v>
          </cell>
          <cell r="AG272" t="str">
            <v>21/06/16: Cm has chased Dave Turpin/ Jessica to see if we can close this now._x000D_
_x000D_
23/02/16: CM Planning meeting cm to still chase_x000D_
_x000D_
25/01/15: Cm to check this with DT as Jessica is not aware of this project?_x000D_
_x000D_
16/12/15: Planning meeting - CHECK BACK WITH Dave Turpin AS JH HAS NO IDEA WHAT THIS IS._x000D_
_x000D_
21/09/15 CM On hold due to UK Link, no further updates._x000D_
_x000D_
17/08: CM has chased DT for an update via email._x000D_
_x000D_
30/07/15 CM: Sent DT a copy of CO form for him to look into further for update._x000D_
_x000D_
17/07/15 CM: meeting with KR on hold with UK link freeze._x000D_
_x000D_
02/07/15 DC - Have email DT for update on where we are with this one._x000D_
_x000D_
04/11/14 KB - DT advised that NGT verbally confirmed their approval of the proposal to place this CO on hold indefinitely during a meeting held on 4th November.  _x000D_
_x000D_
23/10/14 KB Email sent to NGT requesting formal approval for this CO to be put on hold (in light of change freeze). _x000D_
_x000D_
22/10/14 KB - Referred by ICAF group in light of the industry change freeze. _x000D_
_x000D_
21/10/14 KB - Following discussion with NGT, it transpires that this CO was submitted at the request of Xoserve.  Submitted for further discussion at ICAF on 22/10/14. _x000D_
_x000D_
15/10/14 KB - Discussed at ICAF. Action taken for Dave T to refer this request back to NGT in light of the change freeze.  Not formally approved.</v>
          </cell>
        </row>
        <row r="273">
          <cell r="A273">
            <v>2137</v>
          </cell>
          <cell r="B273" t="str">
            <v>COR2137</v>
          </cell>
          <cell r="C273" t="str">
            <v>Additional UK-L Storage</v>
          </cell>
          <cell r="E273" t="str">
            <v>EQ-CLSD</v>
          </cell>
          <cell r="F273">
            <v>40882</v>
          </cell>
          <cell r="G273">
            <v>0</v>
          </cell>
          <cell r="H273">
            <v>40500</v>
          </cell>
          <cell r="I273">
            <v>40676</v>
          </cell>
          <cell r="J273">
            <v>0</v>
          </cell>
          <cell r="N273" t="str">
            <v>Workload Meeting 24/11/10</v>
          </cell>
          <cell r="O273" t="str">
            <v>Chris Fears</v>
          </cell>
          <cell r="P273" t="str">
            <v>BI</v>
          </cell>
          <cell r="Q273" t="str">
            <v>CLOSED</v>
          </cell>
          <cell r="R273">
            <v>0</v>
          </cell>
          <cell r="AE273">
            <v>0</v>
          </cell>
          <cell r="AF273">
            <v>7</v>
          </cell>
          <cell r="AG273" t="str">
            <v>05/12/11 KB - Closed as per e-mail from Christina McArthur as this change has been superseded by COR2433.                                                                                             29/06/11 AK - Discussed at Workload Meeting today. Project Manager amended from Iain Collin to Chris Fears.
19/04/11 AK - Following therelease of the Manager Aligned Report, update received from Christina McArthur stating "Work packs currently on hold. IS Ops are to carry out a risk assessment of the UKL components &amp; have a strategic view of what we are planning to do with UK Link in the next 5 years. This would then allow the scope of the work &amp; the potential solution to be defined correctly. This will be defined in the next couple of weeks as the result of some BAU analysis &amp; the strategic workshops that are being held."
30/03/11 AK - Discussed at Workload Meeting today. Project Brief was sent out for approval on Wednesday, 23/03/11.
21/02/11 AK - Following the release of the Manager Alisned Report, email rec'd from Christina McArthur stating "The following project should be assigned to Christina McArthur &amp; not Neil Morgan, can you please change."</v>
          </cell>
          <cell r="AJ273">
            <v>40625</v>
          </cell>
          <cell r="AK273">
            <v>40625</v>
          </cell>
        </row>
        <row r="274">
          <cell r="A274" t="str">
            <v>2137a</v>
          </cell>
          <cell r="B274" t="str">
            <v>COR2137a</v>
          </cell>
          <cell r="C274" t="str">
            <v>Additional UK-L Storage</v>
          </cell>
          <cell r="E274" t="str">
            <v>EQ-CLSD</v>
          </cell>
          <cell r="F274">
            <v>40882</v>
          </cell>
          <cell r="G274">
            <v>0</v>
          </cell>
          <cell r="H274">
            <v>40500</v>
          </cell>
          <cell r="J274">
            <v>0</v>
          </cell>
          <cell r="N274" t="str">
            <v>Workload Meeting 24/11/10</v>
          </cell>
          <cell r="O274" t="str">
            <v>Chris Fears</v>
          </cell>
          <cell r="P274" t="str">
            <v>BI</v>
          </cell>
          <cell r="Q274" t="str">
            <v>CLOSED</v>
          </cell>
          <cell r="R274">
            <v>0</v>
          </cell>
          <cell r="AE274">
            <v>0</v>
          </cell>
          <cell r="AF274">
            <v>7</v>
          </cell>
          <cell r="AG274" t="str">
            <v>05/12/11 KB - Closed as per e-mail from Christina McArthur as this change has been superseded by COR2433.                                                                                                      12/09/11 AK - On 05/09/11 an email was received from Tanya Parkinson stating that the EQ IR Date needs to be changed to 06/12/11. As this change is already at EQ-SENT status, we are unable to populate new dates into the original line. Following discussion, Tanya confirmed that no progress has yet been made on this project &amp; the EQ-SENT status has been wrongly communicated. This new line has therefore been created to monitor the change up to the EQ-SENT status. Once we have reached this point of the project, the new line (COR2137a) will close down &amp; progress will revert back into the original line (COR2137).</v>
          </cell>
        </row>
        <row r="275">
          <cell r="A275">
            <v>2149</v>
          </cell>
          <cell r="B275" t="str">
            <v>COR2149</v>
          </cell>
          <cell r="C275" t="str">
            <v>ASA Updates December 2010</v>
          </cell>
          <cell r="D275">
            <v>40826</v>
          </cell>
          <cell r="E275" t="str">
            <v>PD-CLSD</v>
          </cell>
          <cell r="F275">
            <v>40919</v>
          </cell>
          <cell r="G275">
            <v>0</v>
          </cell>
          <cell r="H275">
            <v>40500</v>
          </cell>
          <cell r="J275">
            <v>0</v>
          </cell>
          <cell r="K275" t="str">
            <v>ALL</v>
          </cell>
          <cell r="M275" t="str">
            <v>All Network Representatives</v>
          </cell>
          <cell r="N275" t="str">
            <v>Workload Meeting 24/11/10</v>
          </cell>
          <cell r="O275" t="str">
            <v>Andy Miller</v>
          </cell>
          <cell r="P275" t="str">
            <v>CO</v>
          </cell>
          <cell r="Q275" t="str">
            <v>COMPLETE</v>
          </cell>
          <cell r="R275">
            <v>0</v>
          </cell>
          <cell r="W275">
            <v>40728</v>
          </cell>
          <cell r="X275">
            <v>40728</v>
          </cell>
          <cell r="Y275" t="str">
            <v>XEC</v>
          </cell>
          <cell r="Z275">
            <v>0</v>
          </cell>
          <cell r="AC275" t="str">
            <v>SENT</v>
          </cell>
          <cell r="AD275">
            <v>40840</v>
          </cell>
          <cell r="AE275">
            <v>0</v>
          </cell>
          <cell r="AF275">
            <v>8</v>
          </cell>
          <cell r="AG275" t="str">
            <v>17/01/12 AK - It was agreed &amp; minuted at the CMSG meeting held on 11/01/12 that this change can be closed down.
24/10/11 AK - Email sent to Networks as SN IR stating "Following receipt of your individual Change Authorisations for the above Change Order, I can confirm that the changes specified are now in the process of being delivered and we will advise you when the changes are complete. Due to the nature of this change, your Change Authorisations resulted in direct implementation and therefore we will not be issuing a Scope Notification." CCN due date populated as 14/11/11 to maintain visibility.
10/10/11 AK - CA rec'd from Sean McGoldrick. All CA's have now been rec'd. 
23/08/11 AK - Email sent to Sean McGoldrick from Matthew Smith stating "With regard to the ASA update change order (CO 2149) we are still seeking your approval to proceed, could you confirm you are happy with the change?"
12/08/11 AK - CA rec'd from Alan Raper. Awaiting final authorisation from Sean McGoldrick.
01/08/11 AK - CA rec'd from Joanna Fergusson. Awaiting authorisations from Sean McGoldrick &amp; Alan Raper.
05/07/11 AK - Email sent by Andy Miller to Alan Raper stating "x to X is just a style change, it does not affect the document (we are registered with a big X). Transco can be changed to National Grid, a footnote would need to be added to explain the change so that anyone viewing the document could see that Transco was the signatory. If you like we can look at this for the next re-fresh. The case of the x does not affect the requirement to pay."
05/07/11 AK - CA rec'd from Simon Trivella late yesterday. Awaiting authorisations from Sean McGoldrick, Alan Raper &amp; Joanna Fersusson.
04/07/11 - Following the release of the BER, CA rec'd from Joel Martin. Awaiting authorisations from Sean McGoldrick, Simon Trivella, Alan Raper &amp; Joanna Fersusson.
04/07/11 - Following the release of the BER, email rec'd from Alan Raper stating "What is the logic that allows xoserve to go to Xoserve but Transco can't go to National Grid - I thought the rationale was that the frontispiece and sign-off page was frozen in time? Although as your invoice uses "xoserve as a trading name for xoserve Ltd" - does that mean I don't have to pay given that you are now Xoserve?"
04/07/11 AK - Email rec'd from Andy Miller submitting the BER to be forwarded to Networks. This change relates to changes to the ASA &amp; will not follow normal project rules. Authorisation to continue will be via CA from each Change Manager. Upon receipt of the final CA, proceed with "Change Authorisation (CA) received from NOR" remembering to forward all CAs through to the distribution list detailed in the Authorise Communicate document. 
09/06/11 AK - Update rec'd from Andy Miller. Contract will be going into XEC for approval in June. Next update from Andy is due early July.
19/04/11 AK - Update rec'd from Andy Miller. Networks have agreed the wording of the Contract. It now needs to go to XEC for approval but this is not expected to happen until late May 2011. Next update from Andy is due early June 2011.
03/03/11 AK - Update rec'd from Andy Miller. A draft version of the ASA Contract was sent out to Networks last week. Once they have agreed the wording of the Contract a Change Authorisation will need to be received from each Network in order to close down change.
06/01/11 AK - Update rec'd from Andy Miller. Change is still progressing. Once amendments have been made, document will be sent to Networks &amp; a CA from each will be req'd for authorisation.
24/11/10 AK - Email rec'd from Andy Miller on 18/11/10 submitting a Change Order for ASA updates. This change relates to changes to the ASA &amp; will not follow normal project rules. Andy has advised that this change will jump straight to the BEO.</v>
          </cell>
          <cell r="AH275" t="str">
            <v>CLSD</v>
          </cell>
          <cell r="AI275">
            <v>40919</v>
          </cell>
          <cell r="AL275">
            <v>40840</v>
          </cell>
          <cell r="AM275">
            <v>40840</v>
          </cell>
          <cell r="AN275">
            <v>40840</v>
          </cell>
          <cell r="AP275">
            <v>40861</v>
          </cell>
        </row>
        <row r="276">
          <cell r="A276">
            <v>2151</v>
          </cell>
          <cell r="B276" t="str">
            <v>COR2151</v>
          </cell>
          <cell r="C276" t="str">
            <v>CSEPs Migration</v>
          </cell>
          <cell r="D276">
            <v>41233</v>
          </cell>
          <cell r="E276" t="str">
            <v>PD-CLSD</v>
          </cell>
          <cell r="F276">
            <v>41946</v>
          </cell>
          <cell r="G276">
            <v>0</v>
          </cell>
          <cell r="H276">
            <v>40500</v>
          </cell>
          <cell r="I276">
            <v>41152</v>
          </cell>
          <cell r="J276">
            <v>0</v>
          </cell>
          <cell r="N276" t="str">
            <v>Workload Meeting 24/11/10</v>
          </cell>
          <cell r="O276" t="str">
            <v>Jessica Harris</v>
          </cell>
          <cell r="P276" t="str">
            <v>BI</v>
          </cell>
          <cell r="Q276" t="str">
            <v>COMPLETE</v>
          </cell>
          <cell r="R276">
            <v>0</v>
          </cell>
          <cell r="S276">
            <v>41946</v>
          </cell>
          <cell r="W276">
            <v>41233</v>
          </cell>
          <cell r="AC276" t="str">
            <v>PROD</v>
          </cell>
          <cell r="AD276">
            <v>41233</v>
          </cell>
          <cell r="AE276">
            <v>0</v>
          </cell>
          <cell r="AF276">
            <v>7</v>
          </cell>
          <cell r="AG276" t="str">
            <v>20/07/15 CM- Update from HR this is now confirmed as closed._x000D_
03/10/14 KB - Closedown document approved by Steve Adcock as no Process Owner.  _x000D_
10/02/14 KB - Update provided by AE in response to request for a CCN date - "I’m waiting for NG to confirm if a decommissioning activity has been successfully completed today and then it’s a case of waiting for NG invoices to arrive so that we can confirm the full project costs.  I imagine that the CCN can be provided at some time in mid – late March"._x000D_
01/10/13 KB - Note from Hannah confirming that "this has now implemented but we’re not in a position to provide a CCN date yet as we are awaiting a response from National Grid regarding decommissioning of the legacy system"._x000D_
02/09/13 KB - Comms note sent confirming successful implementation and now in PIS.  Manager Aligned report sent asking team to confirm implementation date.  _x000D_
23/01/13 KB - SN due date removed per e-mail from Jessica.  
05/12/12 KB- BA changed to Hannah Reddy per e-mail from Matt Rider.  ** SUE TREVERTON TO BE INCLUDED IN ALL CORRESPONDENCE FOR THIS CHANGE**
21/11/12 KB - Update provided by Jessica Harris - Approved on 20/11/12 - Analysis and design is due to start in December.                                                                                                                                               14/11/12 KB - PM changed from Andy Simpson to Andy Earnshaw as advised by AS.                                                                                                                                07/11/12 KB - Update provided by AE outside of Workload meeting - BER due date 20/11/12.                                                                                                                                                                                  26/09/12 KB - Update provided by Jessica outside of Workload meeting - Workpack response is due on 05/10/12.                                                                                                                                                                                            30/08/12 KB - Update provided by Jessica - Workpack under development to obtain supplier estimates.                                                                                                                                                        18/07/12 KB - Update provided by AK - PCC have sanctioned options but not delivery.  EQIR moved back to 31/08/12.  
03/07/12 KB - Update from Jessica - "Initial scoping work is commencing this week, when a project brief will be started"                                                                                                                                27/06/12 KB - Assigned to Andy Simpson/Jessica Harris per e-mail from Andy.                                                                                              25/06/12 KB - Update requested from Jessica.  In the interim this CO will be allocated to IW to ensure it is picked up.                                                                                                                          31/05/12 KB - Note from Jessica advising that a decision with regard to allocation is still ongoing.                                                                                                                                         30/05/12 KB - Discussed at Workload.  There change may potentially be undertaken by Lee Foster / Jessica Harris - KB to confirm.                                                                                                            25/05/12 AK - This change is currently unallocated. EQ IR date amended from 06/04/12 to 08/06/12 to allow month-turn activities to take place for May.
29/03/12 AK - Discussed at Workload Meeting on 28/03/12. EQ IR date amended from 14/03/12 to 06/04/12 to allow month-turn activities to take place for March.
27/02/12 AK - Discussed at Workload Meeting on 22/02/12. This change is currently unallocated, EQ IR date moved back from 22/02/12 to 14/03/12 in line with the next fully attended Workload Meeting.
16/02/12 AK - Discussed at Workload Meeting on 15/02/12. This change is currently unallocated. EQ IR date amended from 10/02/12 to 22/02/12.
06/02/12 AK - EQ IR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23/11/11 KB - Minutes from 16/11 Workload state that this change will be referred to the Portfolio Change Committee - KB to establish whether this happened.                                                                          
11/10/11 AK - Update rec'd from Chris Fears. Although this project is currently assigned to him, the work will not be carried out by Chris. This project needs to be shown as no manager assigned &amp; be discussed at the next Workload Meeting. The EQIR date of 30/09/11 has been removed, awaiting a new Project Manager to be allocated.
29/06/11 AK - Discussed at Workload Meeting today. Project Manager amended from Iain Collin to Chris Fears.
30/03/11 AK - Discussed at Workload Meeting today. EQ IR due date amended from 08/04/11 to 30/09/11.</v>
          </cell>
          <cell r="AH276" t="str">
            <v>CLSD</v>
          </cell>
          <cell r="AI276">
            <v>41946</v>
          </cell>
          <cell r="AJ276">
            <v>41187</v>
          </cell>
          <cell r="AO276">
            <v>41518</v>
          </cell>
          <cell r="AP276">
            <v>41729</v>
          </cell>
        </row>
        <row r="277">
          <cell r="A277">
            <v>2156</v>
          </cell>
          <cell r="B277" t="str">
            <v>COR2156</v>
          </cell>
          <cell r="C277" t="str">
            <v>System &amp; Process Solution for Modification Proposal 0317</v>
          </cell>
          <cell r="D277">
            <v>40571</v>
          </cell>
          <cell r="E277" t="str">
            <v>PD-CLSD</v>
          </cell>
          <cell r="F277">
            <v>41463</v>
          </cell>
          <cell r="G277">
            <v>0</v>
          </cell>
          <cell r="H277">
            <v>40508</v>
          </cell>
          <cell r="I277">
            <v>40522</v>
          </cell>
          <cell r="J277">
            <v>0</v>
          </cell>
          <cell r="K277" t="str">
            <v>ALL</v>
          </cell>
          <cell r="M277" t="str">
            <v>Robert Cameron-Higgs</v>
          </cell>
          <cell r="N277" t="str">
            <v>Workload Meeting 01/12/10</v>
          </cell>
          <cell r="O277" t="str">
            <v>Lorraine Cave</v>
          </cell>
          <cell r="P277" t="str">
            <v>CO</v>
          </cell>
          <cell r="Q277" t="str">
            <v>COMPLETE</v>
          </cell>
          <cell r="R277">
            <v>1</v>
          </cell>
          <cell r="T277">
            <v>1000</v>
          </cell>
          <cell r="U277">
            <v>40542</v>
          </cell>
          <cell r="V277">
            <v>40557</v>
          </cell>
          <cell r="W277">
            <v>40585</v>
          </cell>
          <cell r="X277">
            <v>40585</v>
          </cell>
          <cell r="Y277" t="str">
            <v>XM2 Review Meeting 25/01/11</v>
          </cell>
          <cell r="Z277">
            <v>81147</v>
          </cell>
          <cell r="AC277" t="str">
            <v>SENT</v>
          </cell>
          <cell r="AD277">
            <v>40578</v>
          </cell>
          <cell r="AE277">
            <v>0</v>
          </cell>
          <cell r="AF277">
            <v>3</v>
          </cell>
          <cell r="AG277" t="str">
            <v>08/07/13 - KB - Approval of closure granted at CMSG meeting and documented within meeting minutes.  _x000D_
10/09/12 KB - Transferred from DT to LC due to change in roles.                                                                             11/05/12 AK - Following a change to the Change Manager for WWU on 01/03/12, NOR amended from Simon Trivella to Robert Cameron-Higgs.
04/08/11 AK - Discussed at Workload Meeting on 03/08/11. Implementation took place as planned however there are some issues with differences between Gemini &amp; IP that need to be sorted out before project can close down.
18/05/11 AK - Update rec'd from Dave Turpin. Implementation is being carried out in two parts. The first implementation took place successfully on 09/05/11. The second implementation is planned for 31/07/11. Implementation due date amended from 09/05/11 to 31/07/11.
21/04/11 AK - Discussed at Workload Meeting on 20/04/11. UAT has been extended, therefore Implementation date has been amended from 30/04/11 to 09/05/11.
07/02/11 AK - Email sent by Rachel Nock to Networks stating "Please find attached an amended Scope Notification which now references “Distribution Networks” in the Customer field. The original version referenced “All Networks”. For clarification, as referenced in the BER the costs of this change are to be recovered from the Shippers via the User Pays regime; initially funded using Category 3; Distribution Networks only. Communication regarding the change will be provided to all Networks. Let me know if any further information is required."
27/01/11 AK - BER submitted by Rachel Nock for distribution to Networks. She has requested that it goes to "AND" but Tracking Sheet shows this as "ALL". I spoke to Rachel who confirmed it should go to "ALL".
09/12/10 AK - Discussed at Workload Meeting on 08/12/10. EQ IR is on target for 10/12/10. Business Analyst should be Rachel Nock.</v>
          </cell>
          <cell r="AH277" t="str">
            <v>CLSD</v>
          </cell>
          <cell r="AI277">
            <v>41463</v>
          </cell>
          <cell r="AJ277">
            <v>40535</v>
          </cell>
          <cell r="AK277">
            <v>40535</v>
          </cell>
          <cell r="AL277">
            <v>40585</v>
          </cell>
          <cell r="AM277">
            <v>40578</v>
          </cell>
          <cell r="AN277">
            <v>40578</v>
          </cell>
          <cell r="AO277">
            <v>40755</v>
          </cell>
        </row>
        <row r="278">
          <cell r="A278">
            <v>2087</v>
          </cell>
          <cell r="B278" t="str">
            <v>COR2087</v>
          </cell>
          <cell r="C278" t="str">
            <v>System &amp; Process Solution for Modification Proposal 0229</v>
          </cell>
          <cell r="D278">
            <v>40878</v>
          </cell>
          <cell r="E278" t="str">
            <v>PD-CLSD</v>
          </cell>
          <cell r="F278">
            <v>41337</v>
          </cell>
          <cell r="G278">
            <v>0</v>
          </cell>
          <cell r="H278">
            <v>40506</v>
          </cell>
          <cell r="I278">
            <v>40520</v>
          </cell>
          <cell r="J278">
            <v>0</v>
          </cell>
          <cell r="K278" t="str">
            <v>ALL</v>
          </cell>
          <cell r="M278" t="str">
            <v>Robert Cameron-Higgs</v>
          </cell>
          <cell r="N278" t="str">
            <v>Workload Meeting 24/11/10</v>
          </cell>
          <cell r="O278" t="str">
            <v>Lorraine Cave</v>
          </cell>
          <cell r="P278" t="str">
            <v>CO</v>
          </cell>
          <cell r="Q278" t="str">
            <v>COMPLETE</v>
          </cell>
          <cell r="R278">
            <v>1</v>
          </cell>
          <cell r="T278">
            <v>1200</v>
          </cell>
          <cell r="U278">
            <v>40542</v>
          </cell>
          <cell r="V278">
            <v>40557</v>
          </cell>
          <cell r="W278">
            <v>40875</v>
          </cell>
          <cell r="Y278" t="str">
            <v>Pre Sanc Meeting 15/11/11</v>
          </cell>
          <cell r="AC278" t="str">
            <v>SENT</v>
          </cell>
          <cell r="AD278">
            <v>40884</v>
          </cell>
          <cell r="AE278">
            <v>0</v>
          </cell>
          <cell r="AF278">
            <v>3</v>
          </cell>
          <cell r="AG278" t="str">
            <v>04/03/13 KB - COR2087 closed as no response/objection received from RC-H (as directed by Steve Adcock) _x000D_
28/02/13 KB - E mail sent to RC-H requesting approval of the CCN sent in October 2012.  Response requested by Friday 1st March.  _x000D_
11/09/12 KB - CCN due date moved back to 26/09/12 per verbal update from Iain Snookes.                                                                                   10/09/12 KB - Transferred from DT to LC due to change in roles.                                                                                                           03/8/2012 PM -  CCN due date chaged to 12/09 as per email from Ian Snookes
25/07/12 KB - Awaiting final invoices - CCN due date moved back to 31/08 per DT.  29/05/12 KB - Following discussion at last Workload meeting, DT confirmed verbally that change was successfully implemented.                                                                                            11/05/12 AK - Following a change to the Change Manager for WWU on 01/03/12, NOR amended from Simon Trivella to Robert Cameron-Higgs. 
08/04/11 AK - Email rec'd from Rachel Nock stating that the BER has been postponed until COR2156 (Mod317) has been implemented. BER due date of 20/04/11 has been removed &amp; change put on hold pending COR2156.</v>
          </cell>
          <cell r="AH278" t="str">
            <v>CLSD</v>
          </cell>
          <cell r="AI278">
            <v>41337</v>
          </cell>
          <cell r="AJ278">
            <v>40535</v>
          </cell>
          <cell r="AK278">
            <v>40535</v>
          </cell>
          <cell r="AL278">
            <v>40892</v>
          </cell>
          <cell r="AM278">
            <v>40892</v>
          </cell>
          <cell r="AO278">
            <v>41047</v>
          </cell>
          <cell r="AP278">
            <v>41164</v>
          </cell>
        </row>
        <row r="279">
          <cell r="A279">
            <v>2393</v>
          </cell>
          <cell r="B279" t="str">
            <v>COR2393</v>
          </cell>
          <cell r="C279" t="str">
            <v>UNC MOD 390 "Introduction of a Supply Point Offtake Rate and Monitoring Process"</v>
          </cell>
          <cell r="D279">
            <v>40973</v>
          </cell>
          <cell r="E279" t="str">
            <v>PD-CLSD</v>
          </cell>
          <cell r="F279">
            <v>41248</v>
          </cell>
          <cell r="G279">
            <v>0</v>
          </cell>
          <cell r="H279">
            <v>40785</v>
          </cell>
          <cell r="J279">
            <v>0</v>
          </cell>
          <cell r="K279" t="str">
            <v>ADN</v>
          </cell>
          <cell r="M279" t="str">
            <v>Joel Martin</v>
          </cell>
          <cell r="N279" t="str">
            <v>Workload Meeting 07/09/11</v>
          </cell>
          <cell r="O279" t="str">
            <v>Lorraine Cave</v>
          </cell>
          <cell r="P279" t="str">
            <v>CO</v>
          </cell>
          <cell r="Q279" t="str">
            <v>COMPLETE</v>
          </cell>
          <cell r="R279">
            <v>1</v>
          </cell>
          <cell r="T279">
            <v>0</v>
          </cell>
          <cell r="U279">
            <v>40945</v>
          </cell>
          <cell r="V279">
            <v>40959</v>
          </cell>
          <cell r="W279">
            <v>40968</v>
          </cell>
          <cell r="X279">
            <v>40968</v>
          </cell>
          <cell r="Y279" t="str">
            <v>Extraordinary Pre Sanction Review Meeting 27/02/12</v>
          </cell>
          <cell r="AC279" t="str">
            <v>SENT</v>
          </cell>
          <cell r="AD279">
            <v>40987</v>
          </cell>
          <cell r="AE279">
            <v>0</v>
          </cell>
          <cell r="AF279">
            <v>3</v>
          </cell>
          <cell r="AG279" t="str">
            <v xml:space="preserve">05/12/12 KB - E mail received from Joel Martin authorising closure of COR2393.                                             
04/12/12 KB - Update requested - see e-mail from Max Pemberton.  
10/09/12 KB - Transferred from DT to LC due to change in roles.                                                                                                                    27/03/12 AK - Sally Flynn confirmed that this change was implemented successfully as planned. CCN is now planned for 11/05/12.
18/01/12 AK - Update rec'd from Julie Smart. The Business Analyst for this project is Sally Flynn.
16/01/12 AK - Update rec'd from Dave Turpin stating that an EQR will be sent by 27/01/12. EQ IR date removed &amp; EQR due date populated as 27/01/12.
06/01/12 AK - Discussed at Workload Meeting on 04/01/12. This has been discussed at CMSG &amp; we are currently awaiting information from the Networks. Project Team to supply a new EQ IR date.
01/11/11 AK - EQ IR date amended from 12/10/11 to 12/11/11 per Dave Turpin.
28/10/11 AK - Discussed at Workload Meeting on 26/10/11. This is an external change however the date has not been agreed with the NOR. This was discussed at CMSG on 12/10/11 &amp; we are currently awaiting information from Networks. Project Team to supply new EQ IR date.
12/10/11 AK - Change is due to be discussed at CMSG today, therefore EQIR date amended from 14/09/11 to 12/10/11.
12/10/11 AK - Discussed at Workload Meeting today. This is an external change however the EQIR date has not been agreed with the NOR. This will be discussed again at CMSG today.
23/09/11 AK - Discussed at CMSG on 14/09/11. Minutes state "Meeting discussed and clarified details within the Change Order. There is a requirement for Networks to provide the Xoserve Operational teams with the Site ID for each meter point at a shared site."  
12/09/11 AK - Email sent to Joel Martin stating "We acknowledge receipt of the attached Change Order which has been given the reference number above.  As per your suggestion, we will discuss this with you at the CMSG Meeting on Wednesday, 14th September 2011 where we will provide you with the date that our initial response will be delivered." EQ IR amended from 13/09/11 to 14/09/11 - awaiting update from CMSG.
09/09/11 AK - Lorraine Cave confirmed that the Project Manager for this change will be Dave Turpin.
08/09/11 AK - Change was approved at the Workload Meeting on 07/09/11, however it is currently unallocated due to existing workload &amp; limited resources. Dave Turpin will discuss this change with Lorraine Cave. 
06/09/11 AK - An update was provided by Dave Addison stating that although the MOD has not gone through, it does need to be a Change Order. The requirements are for a simple IP report so Xoserve should give a firm price through the EQR / BER, however we need to check that the required data is on IP.
31/08/11 AK - Following discussion at the Workload Meeting today, it was felt that this should be an Evaluation Request rather than a COR as the Modification has not been approved. Dave Addison took an action to speak to Joel Martin for clarification.  </v>
          </cell>
          <cell r="AH279" t="str">
            <v>CLSD</v>
          </cell>
          <cell r="AI279">
            <v>41248</v>
          </cell>
          <cell r="AJ279">
            <v>40935</v>
          </cell>
          <cell r="AK279">
            <v>40935</v>
          </cell>
          <cell r="AL279">
            <v>40987</v>
          </cell>
          <cell r="AM279">
            <v>40987</v>
          </cell>
          <cell r="AN279">
            <v>40987</v>
          </cell>
          <cell r="AO279">
            <v>40991</v>
          </cell>
          <cell r="AP279">
            <v>41040</v>
          </cell>
        </row>
        <row r="280">
          <cell r="A280">
            <v>2406</v>
          </cell>
          <cell r="B280" t="str">
            <v>COR2406</v>
          </cell>
          <cell r="C280" t="str">
            <v>NGN File Transfer Changes</v>
          </cell>
          <cell r="E280" t="str">
            <v>EQ-CLSD</v>
          </cell>
          <cell r="F280">
            <v>41668</v>
          </cell>
          <cell r="G280">
            <v>0</v>
          </cell>
          <cell r="H280">
            <v>40801</v>
          </cell>
          <cell r="I280">
            <v>40815</v>
          </cell>
          <cell r="J280">
            <v>0</v>
          </cell>
          <cell r="K280" t="str">
            <v>NNW</v>
          </cell>
          <cell r="L280" t="str">
            <v>NGN</v>
          </cell>
          <cell r="M280" t="str">
            <v>Joanna Ferguson</v>
          </cell>
          <cell r="N280" t="str">
            <v>Workload Meeting 22/09/11</v>
          </cell>
          <cell r="O280" t="str">
            <v>Lorraine Cave</v>
          </cell>
          <cell r="P280" t="str">
            <v>CO</v>
          </cell>
          <cell r="Q280" t="str">
            <v>COMPLETE</v>
          </cell>
          <cell r="R280">
            <v>1</v>
          </cell>
          <cell r="AE280">
            <v>0</v>
          </cell>
          <cell r="AF280">
            <v>5</v>
          </cell>
          <cell r="AG280" t="str">
            <v>10/09/12 KB - Transferred from DT to LC due to change in roles.                                                                                   23/01/12 AK - Email sent to Joanna Ferguson from Dave Turpin stating "I'm trying to get the costs from the service provider in order to provide a BER for the COR2406 NGN DN Link Access through which we will charge for the external costs (still expected to be less than £5k)."
14/10/11 AK - Email rec'd from Joanna Fergusson stating "I have advised that I thought the request below would be unlikely due to the sensitive nature of the transactions, i.e. setting meter point status to Dead, but said I would pass on the enquiry. Can you please advise." Dave Turpin sent an email response stating "I have tried calling you a couple of times - I think the message has already gone back that there is no public access. From the note I sent you last week with the config.details, it would appear that the information we have provided requires the connection between NGN (or 3rd party) and NG servers to already be established. Denis Regan has had a couple of conversations with Raman at Enzen and David Waite. I think the upshot is that we will probably need to engage some CSC/Cable and Wireless resources to carry out some configuration work at the National Grid side. This will then enable NGN or whoever is required to link into the National Grid system and from there access DN Link. I believe Raman is going to send through some details to Denis regarding the locations at the NGN side that will enable us to talk to CSC/C&amp;W. During the course of this afternoon's conversations it has also been highlighted that you may need access for ConQuest data flows. Can you confirm whether this will be the case? Can you give me a call to discuss further the implications of being unable to access DNLink and any contingent arrangements that may be required."
11/10/11 AK - Update rec'd from Dave Turpin. The date of 22/09/11 when the file was sent to Joanna should be the Implementation date. This change was actually run as a small change &amp; therefore normal project documentation has not been used. Currently awaiting confirmation from Joanna for closure of this change. CCN due date populated as 01/11/11 to ensure visibility is not lost.
29/09/11 AK - Email sent to Joanna Fergusson by Dave Turpin on 22/09/11 stating "The attached file is the IS Ops analysis to show the file flows. This excludes anything that is issued by e-mail and is locally generated by Operational Teams. I have not had the chance to do the comparison with your spreadsheet yet but have forwarded this to you in the meanwhile." This email equates to the EQ IR. Awaiting notification from Joanna to confirm this spreadsheet solves her request. EQR due date popluated as 07/10/11 to ensure visibility is not lost.</v>
          </cell>
          <cell r="AO280">
            <v>40808</v>
          </cell>
          <cell r="AP280">
            <v>40848</v>
          </cell>
        </row>
        <row r="281">
          <cell r="A281">
            <v>2411</v>
          </cell>
          <cell r="B281" t="str">
            <v>COR2411</v>
          </cell>
          <cell r="C281" t="str">
            <v>Code Repository Migration Code Configuration Tool</v>
          </cell>
          <cell r="D281">
            <v>41260</v>
          </cell>
          <cell r="E281" t="str">
            <v>PD-CLSD</v>
          </cell>
          <cell r="F281">
            <v>41858</v>
          </cell>
          <cell r="G281">
            <v>0</v>
          </cell>
          <cell r="H281">
            <v>40806</v>
          </cell>
          <cell r="I281">
            <v>40857</v>
          </cell>
          <cell r="J281">
            <v>0</v>
          </cell>
          <cell r="N281" t="str">
            <v>Workload Meeting 28/09/11</v>
          </cell>
          <cell r="O281" t="str">
            <v>Jessica Harris</v>
          </cell>
          <cell r="P281" t="str">
            <v>BI</v>
          </cell>
          <cell r="Q281" t="str">
            <v>COMPLETE</v>
          </cell>
          <cell r="R281">
            <v>0</v>
          </cell>
          <cell r="S281">
            <v>41858</v>
          </cell>
          <cell r="W281">
            <v>41260</v>
          </cell>
          <cell r="AC281" t="str">
            <v>PROD</v>
          </cell>
          <cell r="AD281">
            <v>41282</v>
          </cell>
          <cell r="AE281">
            <v>0</v>
          </cell>
          <cell r="AF281">
            <v>7</v>
          </cell>
          <cell r="AG281" t="str">
            <v>17/01/14 KB - Update providd by AE - PIS ended on 17/01/14, project in closedown._x000D_
23/01/13 KB - SNIR due date removed per e-mail from Jessica.   
08/01/13 KB - Business Case approved at XEC on 17/12/12, per e-mail from AE._x000D_
11/12/12 KB - Update received from Jessica Harris "Business Case going to XEC on 17/12/12"
14/11/12 KB - PM changed from Andy Simpson to Andy Earnshaw as advised by AS._x000D_
06/11/12 KB - PM changed from Andrew Boyton to Andy Simpson per e-mail from Andy E._x000D_
_x000D_
18/07/12 KB - Update provided by AK - The Project Brief is currently with Sandra Simpson for approval (all other signatories obtained).  Assign to Andy Earnshaw as Business Analyst.                  27/06/12 KB - Matt Rider advised that EQR (Project Brief) should be populated as 29/06/12._x000D_
_x000D_
30/05/12 KB - Discussed at Workload meeting - this change is now allocated to Andrew Boyton._x000D_
_x000D_
25/05/12 AK - This change is currently unallocated. EQR date amended from 06/04/12 to 08/06/12 to allow month-turn activities to take place for May.
29/03/12 AK - Discussed at Workload Meeting on 28/03/12. EQR date amended from 14/03/12 to 06/04/12 to allow month-turn activities to take place for March.
20/03/12 AK - Email rec'd from Robert T Smith requesting that the name of this project is amended from "Code Configuration Tool" to "Code Repository Migration" to bring it into line with the Finance Sheets.
27/02/12 AK - Discussed at Workload Meeting on 22/02/12. This change is currently unallocated. EQR due date maved back from 22/02/12 to 14/03/12 in line with the next fully attended Workload Meeting.
16/02/12 AK - Discussed at Workload Meeting on 15/02/12. This change is currently unallocated. EQ IR date amended from 10/02/12 to 22/02/12.
06/02/12 AK - EQR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EQR due date amended from 20/01/12 to 31/01/12.
23/11/11 KB - Discussed briefly at Workload but remains unallocated as no available resource.                                                                                                                                                                                                          10/11/11 AK - Matt Rider has supplied an EQ IR for this change stating "We confirm receipt of the above Change Order and can confirm that the Evaluation Quotation Report will be delivered on 20/01/12. Please note that this change is currently unallocated. The Project Portfolio Change Committee have identified this change as a required project and are undertaking discussions to identify where this best sits within P&amp;CM. The date in which the provision of an EQR can be delivered reflects this current position." however the change remains unallocated.
09/11/11 AK - Discussed Lee Foster has confirmed that he cannot take responsibility for this change. This will remain as an unallocated change until a Project Manager can be assigned.
27/10/11 AK - Discussed at Workload Meeting on 26/10/11. Chris Fears had previously advised that this change will be merged with COR2411 - Code Configuration Tool &amp; this work would be carried out by Lee Foster. Matt Rider advised that he was not aware of this change becoming Lee's responsibility &amp; therefore he would like to speak to Lee before the change is formally allocated. EQ IR populated as 09/11/11 to maintain visibility.
07/10/11 AK - Update rec'd from Lee Foster. The tool is being delivered through GRP but this project is to look at how other projects interact with it. His team are currently writing the Project Brief but will not necessarily be running the project. Andrew Boyton &amp; Jessica Harris's names should be removed from this project &amp; the project will need to go back into the Workload Meeting to be assigned to a Project Manager. 
29/09/11 AK - Andrew Boyton requested this change which shall possibly be delivered by GRP. The analyst for this change will be Jessica Harris.</v>
          </cell>
          <cell r="AH281" t="str">
            <v>CLSD</v>
          </cell>
          <cell r="AI281">
            <v>41858</v>
          </cell>
          <cell r="AJ281">
            <v>41089</v>
          </cell>
          <cell r="AK281">
            <v>41089</v>
          </cell>
          <cell r="AO281">
            <v>41407</v>
          </cell>
          <cell r="AP281">
            <v>41686</v>
          </cell>
        </row>
        <row r="282">
          <cell r="A282">
            <v>2417</v>
          </cell>
          <cell r="B282" t="str">
            <v>COR2417</v>
          </cell>
          <cell r="C282" t="str">
            <v>Voluntary Discontinuance Datafix</v>
          </cell>
          <cell r="D282">
            <v>40932</v>
          </cell>
          <cell r="E282" t="str">
            <v>PD-CLSD</v>
          </cell>
          <cell r="F282">
            <v>41015</v>
          </cell>
          <cell r="G282">
            <v>0</v>
          </cell>
          <cell r="H282">
            <v>40812</v>
          </cell>
          <cell r="I282">
            <v>40826</v>
          </cell>
          <cell r="J282">
            <v>0</v>
          </cell>
          <cell r="K282" t="str">
            <v>TNO</v>
          </cell>
          <cell r="M282" t="str">
            <v>Sean McGoldrick</v>
          </cell>
          <cell r="N282" t="str">
            <v>Workload Meeting 28/09/11</v>
          </cell>
          <cell r="O282" t="str">
            <v>Andy Simpson</v>
          </cell>
          <cell r="P282" t="str">
            <v>CO</v>
          </cell>
          <cell r="Q282" t="str">
            <v>COMPLETE</v>
          </cell>
          <cell r="R282">
            <v>1</v>
          </cell>
          <cell r="T282">
            <v>0</v>
          </cell>
          <cell r="U282">
            <v>40841</v>
          </cell>
          <cell r="V282">
            <v>40855</v>
          </cell>
          <cell r="W282">
            <v>40921</v>
          </cell>
          <cell r="X282">
            <v>40921</v>
          </cell>
          <cell r="Y282" t="str">
            <v>Pre Sanction Review Meeting 20/12/11</v>
          </cell>
          <cell r="Z282">
            <v>3928</v>
          </cell>
          <cell r="AC282" t="str">
            <v>SENT</v>
          </cell>
          <cell r="AD282">
            <v>40954</v>
          </cell>
          <cell r="AE282">
            <v>0</v>
          </cell>
          <cell r="AF282">
            <v>5</v>
          </cell>
          <cell r="AG282" t="str">
            <v xml:space="preserve">21/03/12 AK - Email rec'd from Andy Simpson confirming that implementation was completed on 16/03/12 &amp; CCN date to be set as 06/04/12.
07/02/12 AK - Matt Rider advised that the SN would be delivered by 15/02/12.
30/01/12 AK - Email rec'd from Hannah Reddy on 25/01/12 requesting that the Project Manager for this change is amended from Lee Foster to Andy Simpson.
02/11/11 AK - BA changed from Taj Basra to Jo Harze per Matt Rider.    
20/10/11 KB - BA changed from Matt Rider to Taj Basra per Jo Harze.                                              
03/10/11 KB - Email received from Simon Cave on 30/09/11 requesting that Nigel Humphrey be copied into any future correspondence in relation to this Change Order. </v>
          </cell>
          <cell r="AH282" t="str">
            <v>CLSD</v>
          </cell>
          <cell r="AI282">
            <v>41015</v>
          </cell>
          <cell r="AJ282">
            <v>40840</v>
          </cell>
          <cell r="AK282">
            <v>40840</v>
          </cell>
          <cell r="AL282">
            <v>40946</v>
          </cell>
          <cell r="AM282">
            <v>40954</v>
          </cell>
          <cell r="AN282">
            <v>40954</v>
          </cell>
          <cell r="AO282">
            <v>40984</v>
          </cell>
          <cell r="AP282">
            <v>41005</v>
          </cell>
        </row>
        <row r="283">
          <cell r="A283">
            <v>2446</v>
          </cell>
          <cell r="B283" t="str">
            <v>COR2446</v>
          </cell>
          <cell r="C283" t="str">
            <v>Confirmation Tool</v>
          </cell>
          <cell r="D283">
            <v>41341</v>
          </cell>
          <cell r="E283" t="str">
            <v>PD-CLSD</v>
          </cell>
          <cell r="F283">
            <v>41831</v>
          </cell>
          <cell r="G283">
            <v>0</v>
          </cell>
          <cell r="H283">
            <v>41103</v>
          </cell>
          <cell r="I283">
            <v>41117</v>
          </cell>
          <cell r="J283">
            <v>0</v>
          </cell>
          <cell r="K283" t="str">
            <v>ALL</v>
          </cell>
          <cell r="M283" t="str">
            <v>Alan Raper</v>
          </cell>
          <cell r="N283" t="str">
            <v>Workload Meeting 18/07/12</v>
          </cell>
          <cell r="O283" t="str">
            <v>Lorraine Cave</v>
          </cell>
          <cell r="P283" t="str">
            <v>CO</v>
          </cell>
          <cell r="Q283" t="str">
            <v>COMPLETE</v>
          </cell>
          <cell r="R283">
            <v>1</v>
          </cell>
          <cell r="S283">
            <v>41831</v>
          </cell>
          <cell r="U283">
            <v>41127</v>
          </cell>
          <cell r="V283">
            <v>41141</v>
          </cell>
          <cell r="W283">
            <v>41333</v>
          </cell>
          <cell r="Y283" t="str">
            <v>Pre Sanction Review Meeting 05/02/13</v>
          </cell>
          <cell r="Z283">
            <v>392104</v>
          </cell>
          <cell r="AC283" t="str">
            <v>SENT</v>
          </cell>
          <cell r="AD283">
            <v>41354</v>
          </cell>
          <cell r="AE283">
            <v>0</v>
          </cell>
          <cell r="AF283">
            <v>3</v>
          </cell>
          <cell r="AG283" t="str">
            <v>09/06/14 KB - Business Case going to XEC on 10/06 for re-approval (as below P20). Once approved, a CCN will be produced.  Business Case approved at Pre Sanction on 04/06/14.  _x000D_
_x000D_
21/03/2013 AT - SN Sent_x000D_
_x000D_
08/03/2013 AT - CA Received_x000D_
_x000D_
18/01/13  KB - BER due date moved back to 28/02/12 as advised by Lorraine Cave._x000D_
_x000D_
10/12/12 KB - See note from LC advising that new BER date will be agreed with Alan before or during CMSG meeting scheduled for 11/12/12._x000D_
_x000D_
07/12/2012 AT - LC informed us of a new BER Delivery Day 6 weeks after the 7/12/2012 therefore new delivery date is: 18th January 2013_x000D_
_x000D_
26/10/12 CM- Received email from Darran Dredge advising that the BER delivery date is now the 07/12/12, this has been agreed with Alan Raper._x000D_
_x000D_
17/10/12 CM- The current BER due date will be changing due to it linking to EU21._x000D_
_x000D_
13/08/12 KB - BEO received date amended to 06/08/12 due to time received on Fri 03/08 - BEIR due date set to 20/08/12._x000D_
_x000D_
03/08/12 PM - EQR Issued as per email from DD_x000D_
_x000D_
26/7/12 PM - EQIR Sent on 27/7/12. EQR Due 06/8/2012</v>
          </cell>
          <cell r="AH283" t="str">
            <v>CLSD</v>
          </cell>
          <cell r="AI283">
            <v>41831</v>
          </cell>
          <cell r="AJ283">
            <v>41127</v>
          </cell>
          <cell r="AK283">
            <v>41127</v>
          </cell>
          <cell r="AL283">
            <v>41355</v>
          </cell>
          <cell r="AM283">
            <v>41372</v>
          </cell>
          <cell r="AO283">
            <v>41580</v>
          </cell>
        </row>
        <row r="284">
          <cell r="A284">
            <v>2449</v>
          </cell>
          <cell r="B284" t="str">
            <v>COR2449</v>
          </cell>
          <cell r="C284" t="str">
            <v>Retention of MAM ID in Transporter Systems at change of Shipper (MOD 437)</v>
          </cell>
          <cell r="D284">
            <v>41431</v>
          </cell>
          <cell r="E284" t="str">
            <v>PD-CLSD</v>
          </cell>
          <cell r="F284">
            <v>41649</v>
          </cell>
          <cell r="G284">
            <v>1</v>
          </cell>
          <cell r="H284">
            <v>41290</v>
          </cell>
          <cell r="I284">
            <v>41304</v>
          </cell>
          <cell r="J284">
            <v>0</v>
          </cell>
          <cell r="K284" t="str">
            <v>ADN</v>
          </cell>
          <cell r="M284" t="str">
            <v>Joel Martin</v>
          </cell>
          <cell r="N284" t="str">
            <v>Workload Meeting 23/01/2013</v>
          </cell>
          <cell r="O284" t="str">
            <v xml:space="preserve">Lee Chambers </v>
          </cell>
          <cell r="P284" t="str">
            <v>CO</v>
          </cell>
          <cell r="Q284" t="str">
            <v>CLOSED</v>
          </cell>
          <cell r="R284">
            <v>1</v>
          </cell>
          <cell r="U284">
            <v>41320</v>
          </cell>
          <cell r="V284">
            <v>41334</v>
          </cell>
          <cell r="W284">
            <v>41432</v>
          </cell>
          <cell r="Y284" t="str">
            <v>Pre Sanction Meeting 04/06/13</v>
          </cell>
          <cell r="AC284" t="str">
            <v>SENT</v>
          </cell>
          <cell r="AD284">
            <v>41444</v>
          </cell>
          <cell r="AE284">
            <v>0</v>
          </cell>
          <cell r="AF284">
            <v>3</v>
          </cell>
          <cell r="AG284" t="str">
            <v>15/02/13 KB - External Spend Category changed to Pot 3 per e-mail from Joel Martin - this was originally submitted as a Pot 4 (All Network) funded changed however this was challenged by Sean McGoldrick (UKT).</v>
          </cell>
          <cell r="AH284" t="str">
            <v>CLSD</v>
          </cell>
          <cell r="AI284">
            <v>41649</v>
          </cell>
          <cell r="AJ284">
            <v>41318</v>
          </cell>
          <cell r="AL284">
            <v>41444</v>
          </cell>
          <cell r="AM284">
            <v>41444</v>
          </cell>
          <cell r="AO284">
            <v>41480</v>
          </cell>
          <cell r="AP284">
            <v>41578</v>
          </cell>
        </row>
        <row r="285">
          <cell r="A285">
            <v>2456</v>
          </cell>
          <cell r="B285" t="str">
            <v>COR2456</v>
          </cell>
          <cell r="C285" t="str">
            <v>National Grid Transmission CO15_b and CO15_n Reports from Gemini</v>
          </cell>
          <cell r="E285" t="str">
            <v>PD-CLSD</v>
          </cell>
          <cell r="F285">
            <v>41827</v>
          </cell>
          <cell r="G285">
            <v>0</v>
          </cell>
          <cell r="H285">
            <v>40890</v>
          </cell>
          <cell r="I285">
            <v>41068</v>
          </cell>
          <cell r="J285">
            <v>0</v>
          </cell>
          <cell r="K285" t="str">
            <v>NNW</v>
          </cell>
          <cell r="L285" t="str">
            <v>NGT</v>
          </cell>
          <cell r="M285" t="str">
            <v>Sean McGoldrick</v>
          </cell>
          <cell r="N285" t="str">
            <v>Workload Meeting 14/12/11</v>
          </cell>
          <cell r="O285" t="str">
            <v>Lorraine Cave</v>
          </cell>
          <cell r="P285" t="str">
            <v>BI</v>
          </cell>
          <cell r="Q285" t="str">
            <v>COMPLETE</v>
          </cell>
          <cell r="R285">
            <v>0</v>
          </cell>
          <cell r="S285">
            <v>41827</v>
          </cell>
          <cell r="AE285">
            <v>0</v>
          </cell>
          <cell r="AF285">
            <v>6</v>
          </cell>
          <cell r="AG285" t="str">
            <v>30/06/15- CM Confirmation from Andy Miller and Darran Dredge to close this CO. Audit purposes we only need any email from Andy Miller confirming closure._x000D_
_x000D_
29/06/2015- CM - Closed confirmed with Lorraine Cave and Darren Dredge._x000D_
02/01/14 KB - Update from Darran stating that reports have delivered.  Advised Darran that we would need approval to close from the Process Owner. _x000D_
24/10/12 KB - Update from Darran Dredge - "COR2456 has now been re classified as a business improvement project.  Funding is coming from pot 6 and no BER is scheduled to be sent out to NGT"  Spend category changed from 5 to 6 and dates removed.                                                                 12/10/12 KB - Update provided by Darran Dredge "This was on hold for some time due to lack of environments and ability to deliver.  Due to a change in solution option a more favourable delivery option was muted.  Can we mark this as EQR not required and going straight to BER?  BER is due Oct 29th"  Status moved to BE-PROD.  
 25/05/12 AK - This was discussed at Workload Meeting on 23/05/12. The change has now been allocated to Lorraine Cave. EQ IR date amended from 06/04/12 to 08/06/12 to allow month-turn activities to take place for May.
29/03/12 AK - Discussed at Workload Meeting on 28/03/12. EQ IR date amended from 14/03/12 to 06/04/12 to allow month-turn activities to take place for March.
27/02/12 AK - Discussed at Workload Meeting on 22/02/12. This change is currently unallocated. EQ IR date moved back to 14/03/12 in line with the next fully attended Workload Meeting.
16/02/12 AK - Discussed at Workload Meeting on 15/02/12. This change is currently unallocated. EQ IR date amended from 10/02/12 to 22/02/12.
06/02/12 AK - EQ IR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EQ IR due date amended from 20/01/12 to 31/01/12.
21/12/11 AK - This change was discussed at the Workload Meeting today. This Change Recommendation was raised by Lee Chambers on 13/12/11 on behalf of Sean McGoldrick at NGT. This is an internal change until a formal communication has been sent to the Network. Once this has happened, this change will be classed as an externally reportable change. This change is currently unallocated due to existing workload &amp; limited resources. The EQ IR was due on 29/12/11. This has been moved back to 20/01/12.</v>
          </cell>
        </row>
        <row r="286">
          <cell r="A286">
            <v>2514</v>
          </cell>
          <cell r="B286" t="str">
            <v>COR2514</v>
          </cell>
          <cell r="C286" t="str">
            <v>LDZ Site Configuration</v>
          </cell>
          <cell r="D286">
            <v>41171</v>
          </cell>
          <cell r="E286" t="str">
            <v>PD-IMPD</v>
          </cell>
          <cell r="F286">
            <v>41185</v>
          </cell>
          <cell r="G286">
            <v>0</v>
          </cell>
          <cell r="H286">
            <v>40900</v>
          </cell>
          <cell r="I286">
            <v>40919</v>
          </cell>
          <cell r="J286">
            <v>0</v>
          </cell>
          <cell r="K286" t="str">
            <v>ALL</v>
          </cell>
          <cell r="M286" t="str">
            <v>Sean McGoldrick</v>
          </cell>
          <cell r="N286" t="str">
            <v>Workload Meeting 04/01/12</v>
          </cell>
          <cell r="O286" t="str">
            <v>Dave Addison</v>
          </cell>
          <cell r="P286" t="str">
            <v>CO</v>
          </cell>
          <cell r="Q286" t="str">
            <v>LIVE</v>
          </cell>
          <cell r="R286">
            <v>1</v>
          </cell>
          <cell r="T286">
            <v>0</v>
          </cell>
          <cell r="U286">
            <v>40935</v>
          </cell>
          <cell r="V286">
            <v>40949</v>
          </cell>
          <cell r="W286">
            <v>41019</v>
          </cell>
          <cell r="X286">
            <v>41019</v>
          </cell>
          <cell r="Y286" t="str">
            <v>Pre Sanction Revierw Meeting 17/04/12</v>
          </cell>
          <cell r="Z286">
            <v>0</v>
          </cell>
          <cell r="AC286" t="str">
            <v>SENT</v>
          </cell>
          <cell r="AD286">
            <v>41185</v>
          </cell>
          <cell r="AE286">
            <v>0</v>
          </cell>
          <cell r="AF286">
            <v>4</v>
          </cell>
          <cell r="AG286" t="str">
            <v>10/08/17 DC Sent email to  RP requesting closedown._x000D_
22/09/15- CM - Drafted CCN produced by Nisha today and sent to LC for review._x000D_
21/09/15- CM  Expenditure Approval Form for this and so it’s not one that I’ve got any paperwork for._x000D_
Approved time bookings comes to £3,479.49._x000D_
18/08/15 DC sent an email to Dave Addision asking if the CCN had been produced when requested by KB back in 2014._x000D_
20/03/14 Moved to PD-IMPD per email from Dave Addiosn.  CCN to be produced. _x000D_
27/06/12 KB - Revised BER issued to Networks after approval from Emma Smith.                                                                   15/06/12 KB - Revised BER received from Dave Addison for circulation to Pre Sanction members.  Document should be circulated with the following wording - This is a revised version of the BER that was approved at the Pre Sanction meeting in April 2012 and reflects minor changes in scope requested by National Grid Transmission.  These changes do not impact upon the costs and timescales for the project and it is therefore recommended that this revised document is issued for your information only without the requirement for further feedback or an additional Pre Sanction meeting.   Dave also advised that the revised BER should be circulated to Networks after a period of review and recommended a cut off of Tuesday lunchtime (19th June).                           
26/04/12 AK - Dawn Burdett advised that she will be the analyst dealing with this change.</v>
          </cell>
          <cell r="AJ286">
            <v>40935</v>
          </cell>
          <cell r="AK286">
            <v>40935</v>
          </cell>
          <cell r="AL286">
            <v>41185</v>
          </cell>
          <cell r="AM286">
            <v>41185</v>
          </cell>
        </row>
        <row r="287">
          <cell r="A287">
            <v>2551</v>
          </cell>
          <cell r="B287" t="str">
            <v>COR2551</v>
          </cell>
          <cell r="C287" t="str">
            <v>Network appointment of a new Daily Metered Service Provider</v>
          </cell>
          <cell r="D287">
            <v>41032</v>
          </cell>
          <cell r="E287" t="str">
            <v>PD-CLSD</v>
          </cell>
          <cell r="F287">
            <v>41619</v>
          </cell>
          <cell r="G287">
            <v>0</v>
          </cell>
          <cell r="H287">
            <v>40949</v>
          </cell>
          <cell r="I287">
            <v>40963</v>
          </cell>
          <cell r="J287">
            <v>0</v>
          </cell>
          <cell r="K287" t="str">
            <v>NNW</v>
          </cell>
          <cell r="L287" t="str">
            <v>NGD / WWU / NGN</v>
          </cell>
          <cell r="M287" t="str">
            <v>Alan Raper</v>
          </cell>
          <cell r="N287" t="str">
            <v>Workload Meeting 15/02/12</v>
          </cell>
          <cell r="O287" t="str">
            <v>Lorraine Cave</v>
          </cell>
          <cell r="P287" t="str">
            <v>CO</v>
          </cell>
          <cell r="Q287" t="str">
            <v>COMPLETE</v>
          </cell>
          <cell r="R287">
            <v>1</v>
          </cell>
          <cell r="S287">
            <v>41619</v>
          </cell>
          <cell r="W287">
            <v>41017</v>
          </cell>
          <cell r="X287">
            <v>41017</v>
          </cell>
          <cell r="Y287" t="str">
            <v>Pre Sanction Review Meeting 17/04/12</v>
          </cell>
          <cell r="AC287" t="str">
            <v>SENT</v>
          </cell>
          <cell r="AD287">
            <v>41046</v>
          </cell>
          <cell r="AE287">
            <v>0</v>
          </cell>
          <cell r="AF287">
            <v>5</v>
          </cell>
          <cell r="AG287" t="str">
            <v>19/12/13 KB - Note from Mark Roberts stating that he had issued a CCN on 11/12/13 (not via the Change Orders mailbox) to all stakeholders including Alan Raper. The note included voting buttons and all stakeholders including Alan (NOR) approved the CCN.  Mark was advised that this is not the usual process and that all future project documentation should be issued via the CO mailbox.  Mark has provided a copy ol all emails including the CCN approval. _x000D_
17/10/12 KB - Per Workload, CCN due date now 28/12/12.                                                                                                                                                             10/09/12 KB - Transferred from DT to LC due to change in roles.                                                                                             29/05/12 KB - Implementation on 29/05/12 confirmed verbally by DT.                                                                                      09/03/12 AK - Email sent by Dave Turpin to Alan Raper stating "With regards to the migration of DMSP services away from Onstream we are still establishing some of the scope of work. Once we have a clear picture of all associated activities I would anticipate moving straight to BER due to the tight delivery timescales. If you have any issues with this approach please let me know. Otherwise we will look to issue a BER as soon as possible." Email rec'd from Alan stating "Thanks, moving straight to BER is definitely the way to go on this one." EQR due date of 09/03/12 removed from Tracking Sheet &amp; status amended to BE-PROD.</v>
          </cell>
          <cell r="AH287" t="str">
            <v>CLSD</v>
          </cell>
          <cell r="AI287">
            <v>41619</v>
          </cell>
          <cell r="AJ287">
            <v>40977</v>
          </cell>
          <cell r="AK287">
            <v>40977</v>
          </cell>
          <cell r="AL287">
            <v>41047</v>
          </cell>
          <cell r="AM287">
            <v>41046</v>
          </cell>
          <cell r="AN287">
            <v>41046</v>
          </cell>
          <cell r="AO287">
            <v>41058</v>
          </cell>
          <cell r="AP287">
            <v>41180</v>
          </cell>
        </row>
        <row r="288">
          <cell r="A288">
            <v>2552</v>
          </cell>
          <cell r="B288" t="str">
            <v>COR2552</v>
          </cell>
          <cell r="C288" t="str">
            <v>NGN front office Data Centre Migration</v>
          </cell>
          <cell r="D288">
            <v>41127</v>
          </cell>
          <cell r="E288" t="str">
            <v>PD-CLSD</v>
          </cell>
          <cell r="F288">
            <v>41337</v>
          </cell>
          <cell r="G288">
            <v>0</v>
          </cell>
          <cell r="H288">
            <v>40952</v>
          </cell>
          <cell r="I288">
            <v>40963</v>
          </cell>
          <cell r="J288">
            <v>0</v>
          </cell>
          <cell r="K288" t="str">
            <v>NNW</v>
          </cell>
          <cell r="L288" t="str">
            <v>NGN</v>
          </cell>
          <cell r="M288" t="str">
            <v>Joanna Fergusson</v>
          </cell>
          <cell r="N288" t="str">
            <v>Workload Meeting 15/02/12</v>
          </cell>
          <cell r="O288" t="str">
            <v>Lorraine Cave</v>
          </cell>
          <cell r="P288" t="str">
            <v>CO</v>
          </cell>
          <cell r="Q288" t="str">
            <v>COMPLETE</v>
          </cell>
          <cell r="R288">
            <v>1</v>
          </cell>
          <cell r="Y288" t="str">
            <v>Pre Sanction Review Meeting 31/7/2012</v>
          </cell>
          <cell r="AC288" t="str">
            <v>SENT</v>
          </cell>
          <cell r="AD288">
            <v>41141</v>
          </cell>
          <cell r="AE288">
            <v>0</v>
          </cell>
          <cell r="AF288">
            <v>5</v>
          </cell>
          <cell r="AG288" t="str">
            <v xml:space="preserve">12/10/12 KB - Update provided by Darran Dredge "Although Xoserve had no specific cut over activities for COR2552 Implementation was supported on 09/10/12.  CCN will be due 16/11/12"
01/08/12 PM - BER approved at Pre-sanc on 31/7/2012 and issued on 01/8/2012
11/07/12 KB - Update received from Darran Dredge - "NGN contacted us a couple of weeks back as they had some pressing timescales, we have subsequently raised a SR with HP for the work to be carried out by CSC.  Agree with comments below (with regard to progressing straight to BER) as we have a BER drafted and this will be the next document we send out which is in line with customers expectations"
10/07/12 KB - Note sent to DT asking for an update on discussions held in March.                                                                                                                    25/05/12 AK - This was discussed at Workload Meeting on 23/05/12. The change has now been allocated to Lorraine Cave.
16/03/12 AK - Email sent to Joanna Fergusson by Dave Turpin stating "Following receipt of the above change, and our subsequent e-mail and conversation we have sought some advice from the IS support team as to what activities/interfaces may be required. It would be useful for us to have a teleconference to discuss from your (NGN's) perspective what interfaces may be required to reconfigure or test. To this end can you advise who from your end would need to be engaged (I think that you may have said it was Matthew leading but that may have been the DMSP work) and following this discussion we'll clarify the scope on an EQR or BER (depending on scale and available time)." Email rec'd from Joanna stating "It will be Matthew and Subbu (Wipro). Matthew says any day except Wednesday suits them - just contact Matthew direct to set it up." EQR due date of 16/03/12 taken out of the Tracking Sheet, pending the T-Con. Depending on discussions, this change may not produce an EQR but may go straight to BER stage.
16/02/12 AK - CO approved at Workload Meeting on 15/02/12 but no manager assigned. Change was reviewed by the Telecoms Project to assess whether it relates to current project work. They have advised that it does not appear to be related to their current project work, therefore this change remains unallocated. It will be discussed again at the Workload Meeting on 22/02/12. </v>
          </cell>
          <cell r="AH288" t="str">
            <v>CLSD</v>
          </cell>
          <cell r="AI288">
            <v>41337</v>
          </cell>
          <cell r="AL288">
            <v>41141</v>
          </cell>
          <cell r="AM288">
            <v>41156</v>
          </cell>
          <cell r="AN288">
            <v>41156</v>
          </cell>
          <cell r="AO288">
            <v>41191</v>
          </cell>
          <cell r="AP288">
            <v>41229</v>
          </cell>
        </row>
        <row r="289">
          <cell r="A289">
            <v>2607</v>
          </cell>
          <cell r="B289" t="str">
            <v>COR2607</v>
          </cell>
          <cell r="C289" t="str">
            <v>TGT Priority Consumers Report amendment</v>
          </cell>
          <cell r="E289" t="str">
            <v>EQ-CLSD</v>
          </cell>
          <cell r="F289">
            <v>41086</v>
          </cell>
          <cell r="G289">
            <v>0</v>
          </cell>
          <cell r="H289">
            <v>41001</v>
          </cell>
          <cell r="I289">
            <v>41017</v>
          </cell>
          <cell r="J289">
            <v>0</v>
          </cell>
          <cell r="K289" t="str">
            <v>NNW</v>
          </cell>
          <cell r="L289" t="str">
            <v>NGD</v>
          </cell>
          <cell r="M289" t="str">
            <v>Alan Raper</v>
          </cell>
          <cell r="N289" t="str">
            <v>Workload Meeting 04/04/12</v>
          </cell>
          <cell r="O289" t="str">
            <v>Dave Turpin</v>
          </cell>
          <cell r="P289" t="str">
            <v>CO</v>
          </cell>
          <cell r="Q289" t="str">
            <v>CLOSED</v>
          </cell>
          <cell r="R289">
            <v>1</v>
          </cell>
          <cell r="AE289">
            <v>0</v>
          </cell>
          <cell r="AF289">
            <v>5</v>
          </cell>
          <cell r="AG289" t="str">
            <v xml:space="preserve">26/06/12 KB - This CO has been closed at the request of Andy Clasper (NGD) - refer to e-mail in mailbox.  Authorisation also obtained from the NOR (AR).                                                                                                                                                              30/05/12 KB - Workload meeting discussed the revised CO that has been submitted by AR.  This is now assigned to DT and Jon Follows as BA.                                                                                                               24/05/12 AK - Email sent to Alan Raper stating "Following the submission of the amended Priority Consumer report, please can you confirm whether this has met your requirements and whether we are therefore able to formally close this Change Order." This email meets the SLA for EQR submission. It may be taken as CCN if Alan is satisfied that the report has met requirements, but the status has not been updated in case further work is required.
24/05/12 AK - Email sent to Mike Hart by Karen Bradshaw stating "Following on from our earlier conversation, can you provide copies of any correspondence in relation to the delivery of this report for audit purposes. If you need us to speak to Alan in relation to providing feedback on the report then please let me know." Mike forwarded a copy of the report submission sent on 14/05/12. 
10/05/12 AK - Su Prosser advised that Mike Hart is currently working on this change to see whether this needs to be a system fix or whether it can be carried out by manipulating the report manually. Testing is taking place this afternoon to see if manual manipulation of the report is successful.
27/04/12 AK - Email sent to Su Prosser stating "Following our conversation earlier please see attached the change we have received from Alan Raper at NGD requesting amendments to one of their reports. I originally spoke to Darren Jackson &amp; have attached the email communication so you can see who has seen this. After receiving the attached note from Mike Hart, I spoke to him to let him know that if a change request needed to be raised, we will do that but may need some help from him regarding the details. Susan Helders thinks this may be able to be carried out via IP Champions. I have attached a copy of the change. Please can you have a look at this for me &amp; let me know whether we can do this via process change or IP Champions or do we need to consider another option?"
26/04/12 AK - Following a conversation with Darren Jackson on 05/04/12, email sent to Richard Cresswell stating "I spoke to Darren earlier regarding a change we have received from NGD to amend their weekly TGT Priority Consumers Report and he has asked me to forward details to you to look into. They are asking for the MPRN / LMN field in the report to be amended to be an MPRN field only. Rather than run this as a full-blown project, can you have a look at the change (attached) &amp; see if it can be done via a process change or a small change through Apps Support." Following a conversation with Susan Helders on 18/04/12, she advised that this change may be carried out via IP Champions, therefore she will discuss this with Sue Prosser.
18/04/12 AK - CO approved at Workload Meeting on 04/04/12 but no manager assigned. Once a manager has been assigned, this change will need to go to the following Pre Sanction Review Meeting for review of the proposed technical solution. </v>
          </cell>
          <cell r="AJ289">
            <v>41054</v>
          </cell>
          <cell r="AK289">
            <v>41054</v>
          </cell>
        </row>
        <row r="290">
          <cell r="A290" t="str">
            <v>2607-A</v>
          </cell>
          <cell r="B290" t="str">
            <v>COR2607-A</v>
          </cell>
          <cell r="C290" t="str">
            <v>TGT Priority Consumers Report amendment</v>
          </cell>
          <cell r="E290" t="str">
            <v>CO-CLSD</v>
          </cell>
          <cell r="F290">
            <v>41086</v>
          </cell>
          <cell r="G290">
            <v>0</v>
          </cell>
          <cell r="H290">
            <v>41057</v>
          </cell>
          <cell r="I290">
            <v>41073</v>
          </cell>
          <cell r="J290">
            <v>0</v>
          </cell>
          <cell r="K290" t="str">
            <v>NNW</v>
          </cell>
          <cell r="L290" t="str">
            <v>NGD</v>
          </cell>
          <cell r="M290" t="str">
            <v>Alan Raper</v>
          </cell>
          <cell r="N290" t="str">
            <v>Workload Meeting 06/06/12</v>
          </cell>
          <cell r="O290" t="str">
            <v>Dave Turpin</v>
          </cell>
          <cell r="P290" t="str">
            <v>CO</v>
          </cell>
          <cell r="Q290" t="str">
            <v>CLOSED</v>
          </cell>
          <cell r="R290">
            <v>1</v>
          </cell>
          <cell r="S290">
            <v>41086</v>
          </cell>
          <cell r="AE290">
            <v>0</v>
          </cell>
          <cell r="AF290">
            <v>5</v>
          </cell>
          <cell r="AG290" t="str">
            <v xml:space="preserve">26/06/12 KB - This CO has been closed at the request of Andy Clasper (NGD) - refer to e-mail in mailbox.  Authorisation also obtained from the NOR (AR).                                                                                                                                                                     13/06/12 KB - Spoke to Jon Follows who advised that this change is now on hold pending confirmation from Networks with regard to exact requirements.  For this reason, the EQIR was not sent.                                                                                                                                06/06/12 KB - The revised CO was approved at Workload meeting.  It was agreed that it should be logged as COR2607-A to differentiate it from the original request until it reaches EQ-SENT status when it will revert back to COR2607 within the tracking sheet. </v>
          </cell>
        </row>
        <row r="291">
          <cell r="A291">
            <v>3287</v>
          </cell>
          <cell r="B291" t="str">
            <v>COR3287</v>
          </cell>
          <cell r="C291" t="str">
            <v>Mod 455S - Updating of Meter Asset Information by the Transporter_x000D_
(ON HOLD PENDING NEW CO)</v>
          </cell>
          <cell r="E291" t="str">
            <v>BE-CLSD</v>
          </cell>
          <cell r="F291">
            <v>41893</v>
          </cell>
          <cell r="G291">
            <v>0</v>
          </cell>
          <cell r="H291">
            <v>41632</v>
          </cell>
          <cell r="I291">
            <v>41648</v>
          </cell>
          <cell r="J291">
            <v>1</v>
          </cell>
          <cell r="K291" t="str">
            <v>ALL</v>
          </cell>
          <cell r="M291" t="str">
            <v>Ruth Thomas</v>
          </cell>
          <cell r="N291" t="str">
            <v>Pending formal approval at ICAF on 08/01/14</v>
          </cell>
          <cell r="O291" t="str">
            <v>Helen Gohil</v>
          </cell>
          <cell r="P291" t="str">
            <v>CO</v>
          </cell>
          <cell r="Q291" t="str">
            <v>CLOSED</v>
          </cell>
          <cell r="R291">
            <v>1</v>
          </cell>
          <cell r="S291">
            <v>41893</v>
          </cell>
          <cell r="U291">
            <v>41676</v>
          </cell>
          <cell r="V291">
            <v>41689</v>
          </cell>
          <cell r="AE291">
            <v>0</v>
          </cell>
          <cell r="AF291">
            <v>3</v>
          </cell>
          <cell r="AG291" t="str">
            <v>10/05/17 DC email from CXF to confirm this change will be transferred to Future release UK Link. _x000D_
11/09/14 Closure approved at CMSG meeting on 11/09/14 (see meeting minutes) as incorporated within COR3457 for a combined CMS release. _x000D_
_x000D_
12/06/14 KB Closure of this CO was approved at CMSG meeting (a new CO will be submitted incorporating 4 CO'S).  BER due date of 25/06 removed.  _x000D_
28/04/14 KB - Original BER due date of 28/04 removed per CMSG agreement - a joint BER will be delivered for COR3336 &amp; COR3287 on 25/06/14.  _x000D_
_x000D_
20/01/14 KB - Update provided by AS - Analysing new CO for potential inclusion within CMS release.</v>
          </cell>
          <cell r="AK291">
            <v>41670</v>
          </cell>
        </row>
        <row r="292">
          <cell r="A292">
            <v>2789</v>
          </cell>
          <cell r="B292" t="str">
            <v>COR2789</v>
          </cell>
          <cell r="C292" t="str">
            <v>Back Billing_x000D_
(Measures to address unregistered and shipperless sites)</v>
          </cell>
          <cell r="D292">
            <v>41584</v>
          </cell>
          <cell r="E292" t="str">
            <v>PD-CLSD</v>
          </cell>
          <cell r="F292">
            <v>42438</v>
          </cell>
          <cell r="G292">
            <v>0</v>
          </cell>
          <cell r="H292">
            <v>41183</v>
          </cell>
          <cell r="I292">
            <v>41197</v>
          </cell>
          <cell r="J292">
            <v>0</v>
          </cell>
          <cell r="K292" t="str">
            <v>ADN</v>
          </cell>
          <cell r="M292" t="str">
            <v>Ruth Thomas</v>
          </cell>
          <cell r="N292" t="str">
            <v>Workload Meeting 03/10/12</v>
          </cell>
          <cell r="O292" t="str">
            <v>Andy Simpson</v>
          </cell>
          <cell r="P292" t="str">
            <v>CO</v>
          </cell>
          <cell r="Q292" t="str">
            <v>COMPLETE</v>
          </cell>
          <cell r="R292">
            <v>1</v>
          </cell>
          <cell r="S292">
            <v>42438</v>
          </cell>
          <cell r="T292">
            <v>0</v>
          </cell>
          <cell r="Y292" t="str">
            <v>The document was approved at the XM2 Review Meeting on 01/10/13.</v>
          </cell>
          <cell r="Z292">
            <v>380925</v>
          </cell>
          <cell r="AC292" t="str">
            <v>SENT</v>
          </cell>
          <cell r="AD292">
            <v>41593</v>
          </cell>
          <cell r="AE292">
            <v>0</v>
          </cell>
          <cell r="AF292">
            <v>3</v>
          </cell>
          <cell r="AG292" t="str">
            <v>09/03/16 DC The CCN has been sent back approved, as I couldn't find a copy of the ECF in the file I have emailed AS to send a copy of the approved version so we can close the project. Also I have not moved the folder yet untill we received the ECF._x000D_
08/03/16 DC: CCN received today from the Networks._x000D_
29/02/16: DC Sent another email after a discussion with LC asking for the CCN to be approved and sent back._x000D_
15/01/16: CM Oit of CMSG yesterday I have forwarded the CCN over to Alex Ross and Jo F again to get then to approve asap._x000D_
23/12/15: CM Chased Jo for CCN to be approved as per Dec CMSG_x000D_
13/11/15: CM : CMSG meeting on 12.11.15 Jo Ferguson has asked for a workshop before closing this down. Lorraine now has an action to speak with Dave Turpin and Matt Smith to complete this workshop. This is why Jo had not approved the CCN._x000D_
 _x000D_
15/10/15 EC: Email sent to networks for CCN approval due to Andy Simpson being off unexpectedly. _x000D_
14/09/15 CM Email chaserto Andy simpson for the CCN due back from networks? Can we chase this or will AS?_x000D_
03/08/2015: CM sent the CCN document  to the networks CC in Dave Ackers. This CCN document also refers to COR2789 (including COR2983)_x000D_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20/01/14 KB - Update provided by AS - Currently in the Construction phase of the project._x000D_
23/12/13 - Revised SN issued. _x000D_
13/11/13 KB - The CMSG meeting on 13/1/13 authorised the closure of COR2983_x000D_
 as it will be combined with COR2789 and become known as ' Back Billing'. _x000D_
_x000D_
13/03/13 KB - Revised EQR issued to DN's.  _x000D_
10/10/12 KB - During the CMSG meeting on 10/10/12, UKT confirmed that they will not sanction this CO in its current form.  It was therefore agreed that the CO should be assigned to External Spend Category 3 and communication limited to Distribution Networks only pending the outcome of further discussions.</v>
          </cell>
          <cell r="AH292" t="str">
            <v>CLSD</v>
          </cell>
          <cell r="AI292">
            <v>42438</v>
          </cell>
          <cell r="AJ292">
            <v>41208</v>
          </cell>
          <cell r="AL292">
            <v>41597</v>
          </cell>
          <cell r="AM292">
            <v>41597</v>
          </cell>
          <cell r="AO292">
            <v>41965</v>
          </cell>
        </row>
        <row r="293">
          <cell r="A293">
            <v>2835</v>
          </cell>
          <cell r="B293" t="str">
            <v>COR2835</v>
          </cell>
          <cell r="C293" t="str">
            <v>Gemini Entry Environment to Test EU Codes</v>
          </cell>
          <cell r="D293">
            <v>41263</v>
          </cell>
          <cell r="E293" t="str">
            <v>PD-CLSD</v>
          </cell>
          <cell r="F293">
            <v>41467</v>
          </cell>
          <cell r="G293">
            <v>0</v>
          </cell>
          <cell r="H293">
            <v>41246</v>
          </cell>
          <cell r="I293">
            <v>41260</v>
          </cell>
          <cell r="J293">
            <v>0</v>
          </cell>
          <cell r="K293" t="str">
            <v>NNW</v>
          </cell>
          <cell r="L293" t="str">
            <v>NGT</v>
          </cell>
          <cell r="M293" t="str">
            <v>Sean McGoldrick</v>
          </cell>
          <cell r="N293" t="str">
            <v>Workload Meeting 05/12/12</v>
          </cell>
          <cell r="O293" t="str">
            <v>Andy Earnshaw</v>
          </cell>
          <cell r="P293" t="str">
            <v>CO</v>
          </cell>
          <cell r="Q293" t="str">
            <v>COMPLETE</v>
          </cell>
          <cell r="R293">
            <v>1</v>
          </cell>
          <cell r="S293">
            <v>41467</v>
          </cell>
          <cell r="AC293" t="str">
            <v>PROD</v>
          </cell>
          <cell r="AD293">
            <v>41263</v>
          </cell>
          <cell r="AE293">
            <v>0</v>
          </cell>
          <cell r="AF293">
            <v>5</v>
          </cell>
          <cell r="AG293" t="str">
            <v>09/01/13 KB - Discussed at Workload meeting.  This was a small piece of work that only required the availability of a test environment for a limited period of time.  This has been completed.  At the outset it was acknowledged that there would not be the requirement to follow the usual change order process in terms of documentation etc.  In view of this the SNIR due date of 10/01/13 has been removed and the status set to PD-IMPD._x000D_
17/12/2012 - AT BER sent</v>
          </cell>
          <cell r="AH293" t="str">
            <v>CLSD</v>
          </cell>
          <cell r="AI293">
            <v>41467</v>
          </cell>
        </row>
        <row r="294">
          <cell r="A294">
            <v>2851</v>
          </cell>
          <cell r="B294" t="str">
            <v>COR2851</v>
          </cell>
          <cell r="C294" t="str">
            <v>Functionality associated with the implementation of Mod 410a</v>
          </cell>
          <cell r="E294" t="str">
            <v>CO-CLSD</v>
          </cell>
          <cell r="F294">
            <v>41278</v>
          </cell>
          <cell r="G294">
            <v>0</v>
          </cell>
          <cell r="H294">
            <v>41249</v>
          </cell>
          <cell r="I294">
            <v>41263</v>
          </cell>
          <cell r="J294">
            <v>0</v>
          </cell>
          <cell r="K294" t="str">
            <v>ALL</v>
          </cell>
          <cell r="M294" t="str">
            <v>Ruth Thomas</v>
          </cell>
          <cell r="N294" t="str">
            <v>Workload Meeting 12/12/12</v>
          </cell>
          <cell r="O294" t="str">
            <v>Andy Simpson</v>
          </cell>
          <cell r="P294" t="str">
            <v>CO</v>
          </cell>
          <cell r="Q294" t="str">
            <v>CLOSED</v>
          </cell>
          <cell r="R294">
            <v>1</v>
          </cell>
          <cell r="T294">
            <v>0</v>
          </cell>
          <cell r="AE294">
            <v>0</v>
          </cell>
          <cell r="AF294">
            <v>3</v>
          </cell>
          <cell r="AG294" t="str">
            <v>04/07/15  DC as per todays conversation with Vikas, this project was closed at startup and moved to 2789 for completion.  This is now in the closed changed order box._x000D_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02/01/13 KB - Transferred from LC to AS per note from Darran._x000D_
_x000D_
10/06/13 KB - Note sent to Alan Raper requesting update._x000D_
_x000D_
04/01/2013 DP EQR Issued to NOR and Networks on 04/01/2013 - Status: EQ-SENT_x000D_
_x000D_
02/01/2013 DP - Murray Thomson requested that xrn1769 be reassigned to COR2851. Sent request to Lorraine Cave &amp; Darran Dredge. Request for reassignement has been saved in ChangeMGT mailbox and this information has been replicated to the CP Tracking Sheet._x000D_
_x000D_
18/12/2012 AT - EQIR Issued to Networks status changed to EQ - Prod.</v>
          </cell>
          <cell r="AJ294">
            <v>41278</v>
          </cell>
          <cell r="AK294">
            <v>41278</v>
          </cell>
        </row>
        <row r="295">
          <cell r="A295">
            <v>2862</v>
          </cell>
          <cell r="B295" t="str">
            <v>COR2862</v>
          </cell>
          <cell r="C295" t="str">
            <v>Greater Transparency over AQ Appeal Performance MOD378</v>
          </cell>
          <cell r="D295">
            <v>41351</v>
          </cell>
          <cell r="E295" t="str">
            <v>PD-CLSD</v>
          </cell>
          <cell r="F295">
            <v>41597</v>
          </cell>
          <cell r="G295">
            <v>0</v>
          </cell>
          <cell r="H295">
            <v>41254</v>
          </cell>
          <cell r="I295">
            <v>41283</v>
          </cell>
          <cell r="J295">
            <v>0</v>
          </cell>
          <cell r="K295" t="str">
            <v>ADN</v>
          </cell>
          <cell r="M295" t="str">
            <v>Joel Martin</v>
          </cell>
          <cell r="N295" t="str">
            <v>Workload Meeting 12/12/12</v>
          </cell>
          <cell r="O295" t="str">
            <v>Lorraine Cave</v>
          </cell>
          <cell r="P295" t="str">
            <v>CO</v>
          </cell>
          <cell r="Q295" t="str">
            <v>COMPLETE</v>
          </cell>
          <cell r="R295">
            <v>1</v>
          </cell>
          <cell r="S295">
            <v>41597</v>
          </cell>
          <cell r="U295">
            <v>41290</v>
          </cell>
          <cell r="V295">
            <v>41304</v>
          </cell>
          <cell r="W295">
            <v>41355</v>
          </cell>
          <cell r="Y295" t="str">
            <v>Pre Sanction Meeting 12/03/2013</v>
          </cell>
          <cell r="AC295" t="str">
            <v>SENT</v>
          </cell>
          <cell r="AD295">
            <v>41372</v>
          </cell>
          <cell r="AE295">
            <v>0</v>
          </cell>
          <cell r="AF295">
            <v>4</v>
          </cell>
          <cell r="AG295" t="str">
            <v>19/11/13 KB - Email authorisation of closure received from Joel Martin.  _x000D_
08/04/2013 AT - Reissued an updated SN. Change to Customer identification following an enquiry from Julie Varney._x000D_
_x000D_
16/01/2013 AT - BEO Received and distributed._x000D_
_x000D_
18/12/12 KB - EQIR due date set to 09/01/13 based on receipt of new CO._x000D_
_x000D_
18/12/2012 AT - Revised change order received from Harvey Padham. Sent to Joel Martin for Authorisation, awaiting response.</v>
          </cell>
          <cell r="AH295" t="str">
            <v>CLSD</v>
          </cell>
          <cell r="AI295">
            <v>41597</v>
          </cell>
          <cell r="AJ295">
            <v>41327</v>
          </cell>
          <cell r="AK295">
            <v>41327</v>
          </cell>
          <cell r="AL295">
            <v>41365</v>
          </cell>
          <cell r="AO295">
            <v>41453</v>
          </cell>
        </row>
        <row r="296">
          <cell r="A296">
            <v>2865</v>
          </cell>
          <cell r="B296" t="str">
            <v>COR2865</v>
          </cell>
          <cell r="C296" t="str">
            <v>Tackling the shipperless and unregistered sites backlog -Costs/benefit analysis</v>
          </cell>
          <cell r="D296">
            <v>41394</v>
          </cell>
          <cell r="E296" t="str">
            <v>PD-CLSD</v>
          </cell>
          <cell r="F296">
            <v>41631</v>
          </cell>
          <cell r="G296">
            <v>0</v>
          </cell>
          <cell r="H296">
            <v>41256</v>
          </cell>
          <cell r="I296">
            <v>41289</v>
          </cell>
          <cell r="J296">
            <v>0</v>
          </cell>
          <cell r="K296" t="str">
            <v>ADN</v>
          </cell>
          <cell r="L296" t="str">
            <v>NGD, SGN, WNW, NGN</v>
          </cell>
          <cell r="M296" t="str">
            <v>Alan Raper</v>
          </cell>
          <cell r="N296" t="str">
            <v>Workload Meeting 19/12/12</v>
          </cell>
          <cell r="O296" t="str">
            <v>Lorraine Cave</v>
          </cell>
          <cell r="P296" t="str">
            <v>CO</v>
          </cell>
          <cell r="Q296" t="str">
            <v>COMPLETE</v>
          </cell>
          <cell r="R296">
            <v>1</v>
          </cell>
          <cell r="S296">
            <v>41631</v>
          </cell>
          <cell r="U296">
            <v>41313</v>
          </cell>
          <cell r="V296">
            <v>41330</v>
          </cell>
          <cell r="W296">
            <v>41423</v>
          </cell>
          <cell r="AC296" t="str">
            <v>SENT</v>
          </cell>
          <cell r="AD296">
            <v>41397</v>
          </cell>
          <cell r="AE296">
            <v>0</v>
          </cell>
          <cell r="AF296">
            <v>3</v>
          </cell>
          <cell r="AG296" t="str">
            <v>12/09/13 KB - Note sent to DN's recommending  _x000D_
_x000D_
19/12/2012 AT - Added to Tracking Sheet after approval at workload meeting 19/12/2012. Related to MOD 410a.</v>
          </cell>
          <cell r="AH296" t="str">
            <v>CLSD</v>
          </cell>
          <cell r="AI296">
            <v>41631</v>
          </cell>
          <cell r="AJ296">
            <v>41302</v>
          </cell>
          <cell r="AK296">
            <v>41302</v>
          </cell>
          <cell r="AL296">
            <v>41409</v>
          </cell>
          <cell r="AM296">
            <v>41397</v>
          </cell>
        </row>
        <row r="297">
          <cell r="A297">
            <v>2874</v>
          </cell>
          <cell r="B297" t="str">
            <v>COR2874</v>
          </cell>
          <cell r="C297" t="str">
            <v>AQ Review 2013</v>
          </cell>
          <cell r="E297" t="str">
            <v>PD-CLSD</v>
          </cell>
          <cell r="F297">
            <v>41661</v>
          </cell>
          <cell r="G297">
            <v>0</v>
          </cell>
          <cell r="H297">
            <v>41283</v>
          </cell>
          <cell r="J297">
            <v>0</v>
          </cell>
          <cell r="N297" t="str">
            <v>Workload Meeting 09/01/13</v>
          </cell>
          <cell r="O297" t="str">
            <v>Lorraine Cave</v>
          </cell>
          <cell r="P297" t="str">
            <v>CR</v>
          </cell>
          <cell r="Q297" t="str">
            <v>COMPLETE</v>
          </cell>
          <cell r="R297">
            <v>0</v>
          </cell>
          <cell r="AE297">
            <v>0</v>
          </cell>
          <cell r="AF297">
            <v>6</v>
          </cell>
          <cell r="AG297" t="str">
            <v>07/01/2014 AT - The AQ ’13 closedown document was submitted to the configuration library on the 22nd of January. No documents as this was an internal project. Confirmation sent to change orders box 07/02/2014_x000D_
_x000D_
19/02/13 KB - Moved to EQ-PNDG per verbal update from LC - Phase 1 planning is underway.</v>
          </cell>
          <cell r="AH297" t="str">
            <v>CLSD</v>
          </cell>
          <cell r="AI297">
            <v>41661</v>
          </cell>
        </row>
        <row r="298">
          <cell r="A298">
            <v>2878</v>
          </cell>
          <cell r="B298" t="str">
            <v>COR2878</v>
          </cell>
          <cell r="C298" t="str">
            <v>MOD 0338V - Removal of UNC requirement for a gas trader to hold a gas shipper licence _x000D_
_x000D_
_x000D_
_x000D_
(ON HOLD)</v>
          </cell>
          <cell r="E298" t="str">
            <v>BE-CLSD</v>
          </cell>
          <cell r="F298">
            <v>41701</v>
          </cell>
          <cell r="G298">
            <v>0</v>
          </cell>
          <cell r="H298">
            <v>41262</v>
          </cell>
          <cell r="I298">
            <v>41282</v>
          </cell>
          <cell r="J298">
            <v>0</v>
          </cell>
          <cell r="K298" t="str">
            <v>NNW</v>
          </cell>
          <cell r="L298" t="str">
            <v>UKT</v>
          </cell>
          <cell r="M298" t="str">
            <v>Sean McGoldrick</v>
          </cell>
          <cell r="O298" t="str">
            <v>Andy Earnshaw</v>
          </cell>
          <cell r="P298" t="str">
            <v>CO</v>
          </cell>
          <cell r="Q298" t="str">
            <v>CLOSED</v>
          </cell>
          <cell r="R298">
            <v>1</v>
          </cell>
          <cell r="U298">
            <v>41445</v>
          </cell>
          <cell r="V298">
            <v>41458</v>
          </cell>
          <cell r="W298">
            <v>41554</v>
          </cell>
          <cell r="Y298" t="str">
            <v>Pre Sanction Meeting 03/09/13</v>
          </cell>
          <cell r="Z298">
            <v>140000</v>
          </cell>
          <cell r="AE298">
            <v>0</v>
          </cell>
          <cell r="AF298">
            <v>5</v>
          </cell>
          <cell r="AG298" t="str">
            <v>03/03/14 KB - Note received from UKT confirimg the cancellation of this CO as this can be carried out under minor business process changes and a change order is not required._x000D_
25.02/14 KB - Update provided by Jo Beardsmore (per email from NGT) confirming that NGT now wish this to progress. _x000D_
17/01/14 KB - Update provided by AE - BER sent 10/9/13, NG expected to be a zero cost which it wasn’t, now negotiating with industry, expect a May 14 start.  _x000D_
27/11/13 KB - CO put on hold per email update provided by Liz Butler.  _x000D_
11/06/13 KB - Revised EQR sent_x000D_
10/06/13 KB - No progress since Feb - update requested from AE.  _x000D_
08/01/13 DP - Julie Varney has sent back the EQR that was sent on 05/02/2013. Have forwarded information to Andy Earnshaw and requested how to proceed with the EQR.</v>
          </cell>
          <cell r="AJ298">
            <v>41310</v>
          </cell>
          <cell r="AO298">
            <v>41784</v>
          </cell>
        </row>
        <row r="299">
          <cell r="A299">
            <v>2879</v>
          </cell>
          <cell r="B299" t="str">
            <v>COR2879</v>
          </cell>
          <cell r="C299" t="str">
            <v>SPAA Market Domain Data Process</v>
          </cell>
          <cell r="D299">
            <v>41341</v>
          </cell>
          <cell r="E299" t="str">
            <v>PD-CLSD</v>
          </cell>
          <cell r="F299">
            <v>42836</v>
          </cell>
          <cell r="G299">
            <v>0</v>
          </cell>
          <cell r="H299">
            <v>41260</v>
          </cell>
          <cell r="I299">
            <v>41276</v>
          </cell>
          <cell r="J299">
            <v>0</v>
          </cell>
          <cell r="K299" t="str">
            <v>ADN</v>
          </cell>
          <cell r="M299" t="str">
            <v>Joel Martin</v>
          </cell>
          <cell r="O299" t="str">
            <v>Dave Addison</v>
          </cell>
          <cell r="P299" t="str">
            <v>CO</v>
          </cell>
          <cell r="Q299" t="str">
            <v>CLOSED</v>
          </cell>
          <cell r="R299">
            <v>1</v>
          </cell>
          <cell r="T299">
            <v>0</v>
          </cell>
          <cell r="U299">
            <v>41291</v>
          </cell>
          <cell r="V299">
            <v>41305</v>
          </cell>
          <cell r="W299">
            <v>41334</v>
          </cell>
          <cell r="Y299" t="str">
            <v>Pre Sanction Meeting 05/03/2013</v>
          </cell>
          <cell r="AE299">
            <v>0</v>
          </cell>
          <cell r="AF299">
            <v>3</v>
          </cell>
          <cell r="AG299" t="str">
            <v>11/04/17 DC This has been on the MA report for many years, it is a zero cost and the work has been done. I hve closed it as no one is taking responsibility for it and it is far to old now to chase up._x000D_
19/08/15 CM - Email sent to  Dave Addison for an update? Zero cost involved, last document sent was the SN on 22/03/13_x000D_
08/03/2013 AT - BER Issued_x000D_
_x000D_
05/03/2013 AT - Approved at Pre Sanction Review Meeting_x000D_
_x000D_
31/01/2013 DP - BEIR Issued</v>
          </cell>
          <cell r="AJ299">
            <v>41290</v>
          </cell>
          <cell r="AL299">
            <v>41355</v>
          </cell>
        </row>
        <row r="300">
          <cell r="A300">
            <v>2883</v>
          </cell>
          <cell r="B300" t="str">
            <v>COR2883</v>
          </cell>
          <cell r="C300" t="str">
            <v>BPMS - Internal Project</v>
          </cell>
          <cell r="E300" t="str">
            <v>EQ-CLSD</v>
          </cell>
          <cell r="F300">
            <v>41950</v>
          </cell>
          <cell r="G300">
            <v>0</v>
          </cell>
          <cell r="H300">
            <v>41277</v>
          </cell>
          <cell r="J300">
            <v>0</v>
          </cell>
          <cell r="N300" t="str">
            <v>Project Brief approved at Workload meeting on 17/07/13</v>
          </cell>
          <cell r="O300" t="str">
            <v>Andy Simpson</v>
          </cell>
          <cell r="P300" t="str">
            <v>CO</v>
          </cell>
          <cell r="Q300" t="str">
            <v>CLOSED</v>
          </cell>
          <cell r="R300">
            <v>0</v>
          </cell>
          <cell r="S300">
            <v>41950</v>
          </cell>
          <cell r="AE300">
            <v>0</v>
          </cell>
          <cell r="AF300">
            <v>6</v>
          </cell>
          <cell r="AG300" t="str">
            <v>04/08/15 DC This project was closed at Co and has moved to 2789 as per discussion with VK._x000D_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05/02/15 KB - CO re-opened as new Business Case included spend for cor2883 &amp; cor2789.  This will close in conjunction with COR2789.  As advised by VK.   _x000D_
_x000D_
_x000D_
07/11/14 KB -  CO closed per update provided by Jo Harze - Jane Rocky has provided verbal confirmation that the project will not progress and can therefore be closed down.  _x000D_
20/01/14 KB- Update provided by AS - On hold, however, this project will not happen due to direction of UKL programme to a non-BPMS platform and CMS release delivers the benefits._x000D_
_x000D_
28/11/13 KB - This piece of work is currently on hold per verbal update provided by AS.  _x000D_
_x000D_
03/01/2013 DP - Change Mandate Received on 03/01/2013. _x000D_
_x000D_
Set to be discussed at Workload on 03/01/2013._x000D_
_x000D_
17/07/2013 AT - Approved at workload</v>
          </cell>
        </row>
        <row r="301">
          <cell r="A301">
            <v>2884</v>
          </cell>
          <cell r="B301" t="str">
            <v>COR2884</v>
          </cell>
          <cell r="C301" t="str">
            <v>Desktop Transformation Project</v>
          </cell>
          <cell r="E301" t="str">
            <v>PD-CLSD</v>
          </cell>
          <cell r="F301">
            <v>42683</v>
          </cell>
          <cell r="G301">
            <v>0</v>
          </cell>
          <cell r="H301">
            <v>41283</v>
          </cell>
          <cell r="J301">
            <v>0</v>
          </cell>
          <cell r="N301" t="str">
            <v>Workload Meeting 09/01/13_x000D_
 PIA - Pre Sanction Meeting 20/09/16</v>
          </cell>
          <cell r="O301" t="str">
            <v>Darran Dredge</v>
          </cell>
          <cell r="P301" t="str">
            <v>BI</v>
          </cell>
          <cell r="Q301" t="str">
            <v>CLOSED</v>
          </cell>
          <cell r="R301">
            <v>0</v>
          </cell>
          <cell r="S301">
            <v>42683</v>
          </cell>
          <cell r="AE301">
            <v>0</v>
          </cell>
          <cell r="AF301">
            <v>6</v>
          </cell>
          <cell r="AG301" t="str">
            <v>09/11/16: Cm This has now been closed as PIA and ECF have been received. CM will advise all of the team. And PJT team that it has been closed and will now cntinue to deliver under COR3907_x000D_
20/09/16 DC ER brought a PIA to Pre-Sanction today, as the project finished early are going to XEC to explain details._x000D_
17.08.16 : Cm Emma Rose has one more signiture to get and will then beable to send a copy of the ECF._x000D_
12/04/16: CM Emma Rose will send the signed ECF once she has it_x000D_
08/04/16- This has been closed now as received the close down document from Emma Rose. _x000D_
21/03/16: Cm Planning meeting today Emma Rose has meet with Baringa and she will send through close down docs asap_x000D_
10/03/16: CM Meeting with Emma Rose and Jo Rooney - this is in the closedown phase. This is a project which is now in the closedown phase as the elements and the funding has been spent for this project. Emma Rose has a meeting with Mark Bignell with regards to closing the ECF off and Baringa the following week. CM will speak with Emma on 23/03/16 to find out the outcome and once we had received the ECF we can close this project as a PD- Closed. (not complete) as this work will be delivered under COR3907_x000D_
14/12/15: CM- LC from planning meeting today- this project will close down in Feb 2016 as this project will be taken over by COR3907._x000D_
16/11/2015 CM Update from the planning meeting the delivery date pushed out to end of Dec. MF is going to update the Raci matrix as the documents will not be normal governance process._x000D_
28/10/15 DC CCN due date input as agreed with CM to allow us to track the closedown process._x000D_
16/10/15 EC: Update following Portfolio Plan Meeting, 15/10/15 - Citrix approach and testing neds to be updated to 90% complete. This failed and awaiting exit report. Unsure of next steps until project board next week to hopefully get some guidance on options, may result in completely different activities. _x000D_
Supported offline systems analysis and testing is 90% complete, end date updated to end of November._x000D_
Implementation Tranche 4 may alter according to UKLP, either go live before or after. Advised to use a PCC form but no point doing it until closer to the dates. _x000D_
21/09/15: CM No progress at the moment with Critirx testing and going to close down and will be checked with board tomorrow. More updates from Michelle due to give more updates early March 16_x000D_
17/08/15 CM Update from Michelle F- Critrix testing on hold due to the business case has been approved, but the contact has been on annual leave and no movement._x000D_
20/07/15 CM Update from Michelle Fergusson, start up was 5th May 2015 and this is 15% complete. Currently on hold as CSE are waiting for a purchase order which reflects CIP link proof of concept._x000D_
_x000D_
14/07:Business Case Approved at Pre-sanction meeting - Update from MF: National Grid have confirmed that the £120 licence cost is per annum._x000D_
JR to sign the amended Business Case as the supporter not the approver._x000D_
_x000D_
10/07/15 CM- Business Case brought to pre-sanction for review_x000D_
_x000D_
29/06/15 CM - Phase one complete, Phase two in progress. Close down is planned for 29/04/16. Update from Michelle Fergusson_x000D_
_x000D_
04/06/14 KB - Closedown anticipated April 2015 (per Jo Harze)_x000D_
19/02/13 KB - Moved onto EQ-PNDG per verbal update from LC - about to go to Workpack.</v>
          </cell>
          <cell r="AO301">
            <v>42459</v>
          </cell>
        </row>
        <row r="302">
          <cell r="A302">
            <v>2885</v>
          </cell>
          <cell r="B302" t="str">
            <v>COR2885</v>
          </cell>
          <cell r="C302" t="str">
            <v>IP TTD Server Procurement</v>
          </cell>
          <cell r="E302" t="str">
            <v>CO-CLSD</v>
          </cell>
          <cell r="F302">
            <v>41281</v>
          </cell>
          <cell r="G302">
            <v>0</v>
          </cell>
          <cell r="H302">
            <v>41281</v>
          </cell>
          <cell r="I302">
            <v>41295</v>
          </cell>
          <cell r="J302">
            <v>0</v>
          </cell>
          <cell r="N302" t="str">
            <v>Workload Meeting 20/02/13</v>
          </cell>
          <cell r="P302" t="str">
            <v>BI</v>
          </cell>
          <cell r="Q302" t="str">
            <v>CLOSED</v>
          </cell>
          <cell r="R302">
            <v>0</v>
          </cell>
          <cell r="AE302">
            <v>0</v>
          </cell>
          <cell r="AF302">
            <v>7</v>
          </cell>
          <cell r="AG302" t="str">
            <v>02/07/15: CM- Denis Regan has sent an up "Given this was 2 ½ years ago I’m struggling to recall specifically_x000D_
what was done, however I believe that additional TTD capability was provided.  I would suggest that this is closed."_x000D_
_x000D_
13/04/2015 AT - Set CO-CLSD_x000D_
_x000D_
20/02/2013 AT - Approved at Workload Meeting</v>
          </cell>
        </row>
        <row r="303">
          <cell r="A303">
            <v>2354</v>
          </cell>
          <cell r="B303" t="str">
            <v>xrn2354</v>
          </cell>
          <cell r="C303" t="str">
            <v>DN Access to IP (Information Provisioning) Systems &amp; Reports</v>
          </cell>
          <cell r="E303" t="str">
            <v>CO-CLSD</v>
          </cell>
          <cell r="F303">
            <v>42223</v>
          </cell>
          <cell r="G303">
            <v>0</v>
          </cell>
          <cell r="H303">
            <v>40751</v>
          </cell>
          <cell r="I303">
            <v>40765</v>
          </cell>
          <cell r="J303">
            <v>0</v>
          </cell>
          <cell r="K303" t="str">
            <v>ADN</v>
          </cell>
          <cell r="M303" t="str">
            <v>Joel Martin</v>
          </cell>
          <cell r="N303" t="str">
            <v>not yet approved</v>
          </cell>
          <cell r="O303" t="str">
            <v>Lorraine Cave</v>
          </cell>
          <cell r="P303" t="str">
            <v>CO</v>
          </cell>
          <cell r="Q303" t="str">
            <v>CLOSED</v>
          </cell>
          <cell r="R303">
            <v>1</v>
          </cell>
          <cell r="AE303">
            <v>0</v>
          </cell>
          <cell r="AF303">
            <v>3</v>
          </cell>
          <cell r="AG303" t="str">
            <v>07/08/15 - CM Received closure email confirmation from Colin Thomson._x000D_
21/07/15 CM LC does not have any notes on this - LC Suggested actions_x000D_
1.	 PMO to check what document you hold, can you dig out the EQR and see who it was sent from._x000D_
Then…._x000D_
2.	Depending on what you find, suggest a note to Colin Thomson, to explain we have this old one and can it be closed._x000D_
* CM has emailed Joel Martin and Colin Thomson to close this one._x000D_
_x000D_
10/09/12 KB - Transferred from DT to LC due to change in roles_x000D_
_x000D_
05/09/12 KB - Discussd at Workload - Still on hold, EQR due date moved back to 14/11/12._x000D_
_x000D_
18/07/12 KB - Discussed at Workload - Still on hold, EQR due date moved back to 12/09/12._x000D_
_x000D_
30/05/12 KB - Discussed at Workload.  Still on hold (DT) - move EQR date back one month._x000D_
_x000D_
25/05/12 AK - This change is currently unallocated. Awaiting clarification of requirements from the Network. EQR date amended from 06/04/12 to 08/06/12 to allow month-turn activities to take place for May._x000D_
29/03/12 AK - Discussed at Workload Meeting on 28/03/12. EQR date amended from 23/02/12 to 06/04/12 to allow month-turn activities to take place for March._x000D_
16/02/12 AK - Discussed at Workload Meeting on 15/02/12. Although this is an external change, it has not been formally approved &amp; is currently on hold awaiting further clarification of requirements from the Networks. A meeting has been arranged between Joel Martin &amp; Joanna Fergusson for 23/02/12._x000D_
_x000D_
EQR due date amended from 10/02/12 to 23/02/12 in line with the meeting._x000D_
06/02/12 AK - EQR date amended from 11/01/12 to 10/02/12 to allow Programme Office to carry out the month-turn activities without complication._x000D_
06/01/12 AK - Discussed at Workload Meeting on 04/01/12. Although this is an external change, it is currently on hold awaiting further clarification of requirements from the Networks. A meeting is to be held between Joel Martin &amp; Joanna Fergusson. EQR date amended from 28/11/11 to 11/01/12 to coincide with gaining an update from the January CMSG._x000D_
01/11/11 AK - Change currently on hold. EQR due date amended from 28/10/11 to 28/11/11 per Dave Turpin._x000D_
28/10/11 AK - Discussed at Workload Meeting on 26/10/11. This was discussed at the CMSG meeting on 12/10/11 when it was agreed that no further work would be undertaken on this change until a further meeting has taken place between Dave Turpin &amp; Joanna Fergusson to understand the requirements._x000D_
12/10/11 AK - Discussed at Workload Meeting today. The IP Project Team provided an update advising that no further progress can be made prior to end of October. This change will be discussed at the CMSG meeting today. The EQR date has been amended from 05/10/11 to 28/10/11 to ensure visibility is not lost although a communication needs to be sent during October._x000D_
29/09/11 AK - EQR due date amended from 01/10/11 to 05/10/11.
08/08/11 AK - Email sent to Joel Martin stating "Due to our current focus on completion of the current business critical elements of the IP Project, we are not able to complete an EQR for the above Change Order at the moment. We anticipate that we will be in a position to commence analysis of your request in October 2011 and will contact you again then with an update on the situation." This email is the EQIR. This change has not been approved. An EQR due date has been populated as 01/10/11 as a reminder that this needs to go back into the Workload &amp; Portfolio Update meeting in October for discussion following which a further communication will be sent to Joel._x000D_
04/08/11 AK - Following discussion at Workload Meeting on 03/08/11 it was felt that there are currently too many dependencies for Xoserve to be in a position to provide any timescale for delivery, therefore this request will be put on hold pending the outcome of the initial stages of the IP Project. An email will be sent to Joel Martin explaining this &amp; informing him that the request will be reassessed in October 2011. This will be sent by 10/08/11 in line with the EQ IR target date. Change not approved.</v>
          </cell>
          <cell r="AJ303">
            <v>41227</v>
          </cell>
          <cell r="AK303">
            <v>41227</v>
          </cell>
        </row>
        <row r="304">
          <cell r="A304">
            <v>2412</v>
          </cell>
          <cell r="B304" t="str">
            <v>xrn2412</v>
          </cell>
          <cell r="C304" t="str">
            <v>Ad-hoc Interruption Auction – Autumn 2011</v>
          </cell>
          <cell r="E304" t="str">
            <v>EQ-CLSD</v>
          </cell>
          <cell r="F304">
            <v>41450</v>
          </cell>
          <cell r="G304">
            <v>0</v>
          </cell>
          <cell r="H304">
            <v>40808</v>
          </cell>
          <cell r="I304">
            <v>40822</v>
          </cell>
          <cell r="J304">
            <v>0</v>
          </cell>
          <cell r="K304" t="str">
            <v>ALL</v>
          </cell>
          <cell r="M304" t="str">
            <v>Joanna Ferguson</v>
          </cell>
          <cell r="N304" t="str">
            <v>not yet approved</v>
          </cell>
          <cell r="P304" t="str">
            <v>CO</v>
          </cell>
          <cell r="Q304" t="str">
            <v>COMPLETE</v>
          </cell>
          <cell r="R304">
            <v>1</v>
          </cell>
          <cell r="AE304">
            <v>0</v>
          </cell>
          <cell r="AF304">
            <v>5</v>
          </cell>
          <cell r="AG304" t="str">
            <v>25/06/13 KB - E mail received from Joanna authorising closure. _x000D_
24/06/13 KB - Authorisation for closure requested from Joanna (this was implemented as a small change by IS Ops without requirement for a project and full project governance). _x000D_
13/10/11 AK - Discussed at Workload Meeting on 28/09/11. Emma Smith in Operations confirmed that this is not a project but needs to be run as a “business as usual” task. She will contact Apps Support to arrange for them to set up an ad-hoc auction following which details will be forwarded to the industry. An email was sent to Joanna Ferguson on 29/09/11 acknowledging receipt of the change and explaining that this will not follow the Change Orders Process.</v>
          </cell>
        </row>
        <row r="305">
          <cell r="A305">
            <v>2508</v>
          </cell>
          <cell r="B305" t="str">
            <v>xrn2508</v>
          </cell>
          <cell r="C305" t="str">
            <v xml:space="preserve">Gemini Exit - 37 Month Application Period fault resolution
</v>
          </cell>
          <cell r="E305" t="str">
            <v>EQ-CLSD</v>
          </cell>
          <cell r="F305">
            <v>41309</v>
          </cell>
          <cell r="G305">
            <v>0</v>
          </cell>
          <cell r="H305">
            <v>40900</v>
          </cell>
          <cell r="I305">
            <v>40919</v>
          </cell>
          <cell r="J305">
            <v>0</v>
          </cell>
          <cell r="K305" t="str">
            <v>NNW</v>
          </cell>
          <cell r="L305" t="str">
            <v>NGT</v>
          </cell>
          <cell r="M305" t="str">
            <v>Sean McGoldrick</v>
          </cell>
          <cell r="N305" t="str">
            <v>Not approved as running as a small change rather than a project.</v>
          </cell>
          <cell r="O305" t="str">
            <v>Lorraine Cave</v>
          </cell>
          <cell r="P305" t="str">
            <v>CO</v>
          </cell>
          <cell r="Q305" t="str">
            <v>CLOSED</v>
          </cell>
          <cell r="R305">
            <v>1</v>
          </cell>
          <cell r="AE305">
            <v>0</v>
          </cell>
          <cell r="AF305">
            <v>5</v>
          </cell>
          <cell r="AG305" t="str">
            <v>04/02/13 KB - Refer to e-mail sent to UKT confirming that this piece of work was accommodated as a Minor Enhancement.  In view of this a CCN is not required and has therefore not been produced.  Status set to EQ-CLSD._x000D_
_x000D_
10/09/12 KB - Transferred from DT to LC due to change in roles._x000D_
_x000D_
18/05/12 AK - Following discussion with Ian Wilson &amp; Dave Turpin, this change has transferred ownership from Ian to Dave to ensure visibility is not lost &amp; an invoice is generated for the costs. 
19/01/12 AK - Spoke to Dave Turpin who advised that a BER is required in order to get retrospective authorisation from Sean McGoldrick. Once this has been done, the necessary forms can be raised with Finance to recover costs from NGT. Dave will arrange for someone on his team to raise the BER.
10/01/12 AK - Email sent to Ian Wilson from Denis Regan stating "Please find attached confirmation of the effort expended on COR2508. Can I ask that the necessary transfer of funds takes place into IS Op’s." 
09/01/12 AK - Email sent to Sean McGoldrick stating "Following your submission of the Change Order detailed above, I can confirm that the work required has been carried out and your request was completed on Thursday, 29th December 2011. The change will remain open until I have confirmed that the cost of this change has been invoiced."  This was sent to satisfy the EQ IR target, even though this is not running as a CO.
23/12/11 AK - New CO rec'd from Sean McGoldrick. This is an urgent datafix which needs to bew carried out over Christmas &amp; charged to NGT.</v>
          </cell>
        </row>
        <row r="306">
          <cell r="A306">
            <v>3008</v>
          </cell>
          <cell r="B306" t="str">
            <v>COR3008</v>
          </cell>
          <cell r="C306" t="str">
            <v>MOD0430 – DCC Day 1 Shipper Technical Design</v>
          </cell>
          <cell r="E306" t="str">
            <v>BE-CLSD</v>
          </cell>
          <cell r="F306">
            <v>41604</v>
          </cell>
          <cell r="G306">
            <v>0</v>
          </cell>
          <cell r="H306">
            <v>41379</v>
          </cell>
          <cell r="I306">
            <v>41393</v>
          </cell>
          <cell r="J306">
            <v>0</v>
          </cell>
          <cell r="K306" t="str">
            <v>ALL</v>
          </cell>
          <cell r="M306" t="str">
            <v>Joanna Ferguson</v>
          </cell>
          <cell r="N306" t="str">
            <v>Workload Meeting 19/04/13</v>
          </cell>
          <cell r="O306" t="str">
            <v>Lee Chambers</v>
          </cell>
          <cell r="P306" t="str">
            <v>CO</v>
          </cell>
          <cell r="Q306" t="str">
            <v>CLOSED</v>
          </cell>
          <cell r="R306">
            <v>1</v>
          </cell>
          <cell r="U306">
            <v>41450</v>
          </cell>
          <cell r="AE306">
            <v>0</v>
          </cell>
          <cell r="AF306">
            <v>42</v>
          </cell>
          <cell r="AG306" t="str">
            <v>26/11/13 KB - Email received from Jo authorising closure of COR3008 as the BER was delivered under CO2831.  _x000D_
16/09/13 KB - Note sent to Jo Ferguson requesting her approval to close COR3008 per verbal request from Lee Chambers (as the BER was delivered under COR2831) _x000D_
08/07/13 KB - Spoke to Jule Smart who advised that a BEIR &amp; BER would not be issued for COR3008 as it will be covered as part of COR2831.  This has been approved by Jo Ferguson - e-mail approval will be provided by Julie.  BEIR due date of 08/07/13 removed and BER due date left blank.</v>
          </cell>
          <cell r="AJ306">
            <v>41439</v>
          </cell>
        </row>
        <row r="307">
          <cell r="A307">
            <v>3001</v>
          </cell>
          <cell r="B307" t="str">
            <v>COR3001</v>
          </cell>
          <cell r="C307" t="str">
            <v>Mod 345 - Removal of DMV Regime</v>
          </cell>
          <cell r="E307" t="str">
            <v>PD-CLSD</v>
          </cell>
          <cell r="F307">
            <v>41596</v>
          </cell>
          <cell r="G307">
            <v>0</v>
          </cell>
          <cell r="H307">
            <v>41376</v>
          </cell>
          <cell r="I307">
            <v>41390</v>
          </cell>
          <cell r="J307">
            <v>0</v>
          </cell>
          <cell r="K307" t="str">
            <v>ALL</v>
          </cell>
          <cell r="M307" t="str">
            <v>Joel Martin</v>
          </cell>
          <cell r="N307" t="str">
            <v>Worload Meeting 17/04/2013</v>
          </cell>
          <cell r="O307" t="str">
            <v>Lorraine Cave</v>
          </cell>
          <cell r="P307" t="str">
            <v>CO</v>
          </cell>
          <cell r="Q307" t="str">
            <v>COMPLETE</v>
          </cell>
          <cell r="R307">
            <v>1</v>
          </cell>
          <cell r="S307">
            <v>41596</v>
          </cell>
          <cell r="AE307">
            <v>0</v>
          </cell>
          <cell r="AF307">
            <v>4</v>
          </cell>
          <cell r="AG307" t="str">
            <v>18/11/13 KB - Email closure authorisation received from Joel Martin.</v>
          </cell>
          <cell r="AH307" t="str">
            <v>CLSD</v>
          </cell>
          <cell r="AI307">
            <v>41596</v>
          </cell>
          <cell r="AJ307">
            <v>41397</v>
          </cell>
        </row>
        <row r="308">
          <cell r="A308">
            <v>3041</v>
          </cell>
          <cell r="B308" t="str">
            <v>COR3041</v>
          </cell>
          <cell r="C308" t="str">
            <v>Capture Request Change for Exit Capacity Daily Auctions</v>
          </cell>
          <cell r="D308">
            <v>41411</v>
          </cell>
          <cell r="E308" t="str">
            <v>PD-CLSD</v>
          </cell>
          <cell r="F308">
            <v>41670</v>
          </cell>
          <cell r="G308">
            <v>0</v>
          </cell>
          <cell r="H308">
            <v>41390</v>
          </cell>
          <cell r="J308">
            <v>0</v>
          </cell>
          <cell r="K308" t="str">
            <v>NNW</v>
          </cell>
          <cell r="L308" t="str">
            <v>NGT</v>
          </cell>
          <cell r="M308" t="str">
            <v>Sean McGoldriick</v>
          </cell>
          <cell r="N308" t="str">
            <v>E mail circulation and correspondence after receipt of CO</v>
          </cell>
          <cell r="O308" t="str">
            <v>Andy Earnshaw</v>
          </cell>
          <cell r="P308" t="str">
            <v>CO</v>
          </cell>
          <cell r="Q308" t="str">
            <v>COMPLETE</v>
          </cell>
          <cell r="R308">
            <v>0</v>
          </cell>
          <cell r="W308">
            <v>41402</v>
          </cell>
          <cell r="Y308" t="str">
            <v>Pre Sanction Review Meeting 07/05/13</v>
          </cell>
          <cell r="Z308">
            <v>23500</v>
          </cell>
          <cell r="AC308" t="str">
            <v>SENT</v>
          </cell>
          <cell r="AD308">
            <v>41425</v>
          </cell>
          <cell r="AE308">
            <v>0</v>
          </cell>
          <cell r="AF308">
            <v>5</v>
          </cell>
          <cell r="AG308" t="str">
            <v>06/06/13 KB - Refer to e-mails between Andy Earnshaw and Julie Varney re change in scope. _x000D_
_x000D_
13/05/13 KB - E mail received from Julie Varney confirming the approach to progress straight to BER and omit the EQR stage for COR3041. This was done in light of the very restrictive timescales around this change order._x000D_
_x000D_
08/05/13 -Due to the urgency of this change,  BER sent without EQR having been sent previously as verbally advised by AE.  Note sent to AE advising him to gain retrospective agreement from Sean McGoldirck to progress straigh to BER without EQIR&amp;EQR._x000D_
_x000D_
30/04/13 KB - This CO was received on 26/04/13 and allocated to AE (a Workpack and Business Case were submitted to the Pre Sanction Review meeting on Tuesday 30/04).  A Workload meeting is not being held on 01/05 as there are no CO's for allocation and few target dates due - therefore there will not be a set of Worklaod meeting minutes.</v>
          </cell>
          <cell r="AH308" t="str">
            <v>CLSD</v>
          </cell>
          <cell r="AI308">
            <v>41670</v>
          </cell>
          <cell r="AL308">
            <v>41425</v>
          </cell>
          <cell r="AO308">
            <v>41497</v>
          </cell>
          <cell r="AP308">
            <v>41670</v>
          </cell>
        </row>
        <row r="309">
          <cell r="A309">
            <v>3076</v>
          </cell>
          <cell r="B309" t="str">
            <v>COR3076</v>
          </cell>
          <cell r="C309" t="str">
            <v>Amendment to bi-monthly S&amp;U Statistics Report</v>
          </cell>
          <cell r="D309">
            <v>41631</v>
          </cell>
          <cell r="E309" t="str">
            <v>PD-CLSD</v>
          </cell>
          <cell r="F309">
            <v>42037</v>
          </cell>
          <cell r="G309">
            <v>0</v>
          </cell>
          <cell r="H309">
            <v>41423</v>
          </cell>
          <cell r="I309">
            <v>41436</v>
          </cell>
          <cell r="J309">
            <v>1</v>
          </cell>
          <cell r="K309" t="str">
            <v>ADN</v>
          </cell>
          <cell r="M309" t="str">
            <v>Ruth Thomas</v>
          </cell>
          <cell r="N309" t="str">
            <v>Approved without Workload meeting as already assigned to Lorraine Cave.</v>
          </cell>
          <cell r="O309" t="str">
            <v>Lorraine Cave</v>
          </cell>
          <cell r="P309" t="str">
            <v>CO</v>
          </cell>
          <cell r="Q309" t="str">
            <v>COMPLETE</v>
          </cell>
          <cell r="R309">
            <v>1</v>
          </cell>
          <cell r="S309">
            <v>42037</v>
          </cell>
          <cell r="T309">
            <v>0</v>
          </cell>
          <cell r="U309">
            <v>41480</v>
          </cell>
          <cell r="V309">
            <v>41493</v>
          </cell>
          <cell r="W309">
            <v>41565</v>
          </cell>
          <cell r="Y309" t="str">
            <v>E mail Pre Sanc Approval</v>
          </cell>
          <cell r="Z309">
            <v>6000</v>
          </cell>
          <cell r="AC309" t="str">
            <v>SENT</v>
          </cell>
          <cell r="AD309">
            <v>41647</v>
          </cell>
          <cell r="AE309">
            <v>0</v>
          </cell>
          <cell r="AF309">
            <v>3</v>
          </cell>
          <cell r="AG309" t="str">
            <v>18/12/14 KB Taken off hold per PP discussion with Jo Harze &amp; Lorraine Cave._x000D_
_x000D_
02/06/14 KB - Placed on hold per email from Andy Clasper, NGD._x000D_
_x000D_
16/10/13 KB - BER issued for urgent e mail  Pre Sanction review due to BER delivery due date. _x000D_
_x000D_
07/10/13 KB - Note from Nita advising that BER date may need to move back (currently 18th October) - LC to discuss with Alan Raper &amp; seek approval. _x000D_
_x000D_
08/08/13 KB - BER due date may change (brought forward) following discussions betwenn Xoserve &amp; NGD with regard to clarifying requirements.  Refer to e-mails in folder._x000D_
_x000D_
11/06/13 KB - EQR delivered on EQIR due date.</v>
          </cell>
          <cell r="AH309" t="str">
            <v>CLSD</v>
          </cell>
          <cell r="AI309">
            <v>42037</v>
          </cell>
          <cell r="AJ309">
            <v>41450</v>
          </cell>
          <cell r="AL309">
            <v>41648</v>
          </cell>
          <cell r="AM309">
            <v>41648</v>
          </cell>
          <cell r="AO309">
            <v>41726</v>
          </cell>
        </row>
        <row r="310">
          <cell r="A310">
            <v>3080</v>
          </cell>
          <cell r="B310" t="str">
            <v>COR3080</v>
          </cell>
          <cell r="C310" t="str">
            <v>Provision of the SPAA Theft Code of Practice reporting requirements for Transporters (CURRENTLY ON HOLD)</v>
          </cell>
          <cell r="E310" t="str">
            <v>EQ-CLSD</v>
          </cell>
          <cell r="F310">
            <v>41691</v>
          </cell>
          <cell r="G310">
            <v>0</v>
          </cell>
          <cell r="H310">
            <v>41423</v>
          </cell>
          <cell r="I310">
            <v>41436</v>
          </cell>
          <cell r="J310">
            <v>1</v>
          </cell>
          <cell r="K310" t="str">
            <v>ADN</v>
          </cell>
          <cell r="M310" t="str">
            <v>Joanna Ferguson</v>
          </cell>
          <cell r="N310" t="str">
            <v>Approved and assigned to LC in lieu of a Workload meeting.</v>
          </cell>
          <cell r="O310" t="str">
            <v>Lorraine Cave</v>
          </cell>
          <cell r="P310" t="str">
            <v>CO</v>
          </cell>
          <cell r="Q310" t="str">
            <v>CLOSED</v>
          </cell>
          <cell r="R310">
            <v>1</v>
          </cell>
          <cell r="AE310">
            <v>0</v>
          </cell>
          <cell r="AF310">
            <v>3</v>
          </cell>
          <cell r="AG310" t="str">
            <v>21/02/14 KB - In response to request for an update, email received from Jo authorising closure of this CO as the reporting requirements of SPAA have changed in version 2 of the Code of Practice &amp; as a result this COR is no longer required. _x000D_
25/06/13 KB - E mail received from Joanna confirming her approval to place COR3080 'on hold' pending the outcome of SPAA discussions. _x000D_
25/06/13 KB - Authorisation received from Joanna (via Sue Turnbull) to place EQR date on hold until further information is received from SPAA.  EQR due date of 25/06 removed - await e-mail confirmation.  _x000D_
05/06/13 KB - CO submitted by Joanna indicated 'All Networks' for Impact &amp; Communication however UKT were not included in the distribution.  Liaised with Joanna who confirmed that this does not impact UKT and therefore communication should go to DN's only.</v>
          </cell>
        </row>
        <row r="311">
          <cell r="A311">
            <v>3079</v>
          </cell>
          <cell r="B311" t="str">
            <v>COR3079</v>
          </cell>
          <cell r="C311" t="str">
            <v>Server Migration Project - Xoserve Impact</v>
          </cell>
          <cell r="E311" t="str">
            <v>EQ-CLSD</v>
          </cell>
          <cell r="F311">
            <v>41436</v>
          </cell>
          <cell r="G311">
            <v>0</v>
          </cell>
          <cell r="H311">
            <v>41423</v>
          </cell>
          <cell r="I311">
            <v>41436</v>
          </cell>
          <cell r="J311">
            <v>0</v>
          </cell>
          <cell r="K311" t="str">
            <v>NNW</v>
          </cell>
          <cell r="L311" t="str">
            <v>NGT/NGD</v>
          </cell>
          <cell r="M311" t="str">
            <v>Ruth Thomas</v>
          </cell>
          <cell r="O311" t="str">
            <v>Chris Fears</v>
          </cell>
          <cell r="P311" t="str">
            <v>CO</v>
          </cell>
          <cell r="Q311" t="str">
            <v>CLOSED</v>
          </cell>
          <cell r="R311">
            <v>1</v>
          </cell>
          <cell r="AE311">
            <v>0</v>
          </cell>
          <cell r="AF311">
            <v>5</v>
          </cell>
          <cell r="AG311" t="str">
            <v>09/07/15- CM- Update from Chris Fears-The Server Migration as a flag of convenience if NG asked us to do some work on their behalf, as far as I am aware this is all finished as well_x000D_
13/04/2015 AT - Set EQ-CLSD_x000D_
_x000D_
21/10/14 KB - Update provided by Chris Fears &amp; Dawn Seymour.  There is still an activity outstanding, project therefore to remain open.  Refer to emails.  _x000D_
_x000D_
12/06/14 KB - Update provided by Chris Fears - The final work with Aggregator has not yet been completed and we do not have a date from NG. Dawn Seymour is managing this if Bev requires more information._x000D_
_x000D_
25/03/14 KB - Following uodates from Annie, Andrew Wilkes &amp; Chris Fears, a CCN template has been sent for completion before issue to Alan.  _x000D_
_x000D_
11/06/13 KB - Note sent to Alan Raper &amp; Sean McGoldirck requesting additional information in order to progress this CO.  Assigned to Chris Fears as an interim measure to ensure that visibility is not lost.  _x000D_
_x000D_
06/06/13 KB - Spoke to Chris who confirmed that additional information will be required and at this point he cannot confirm ownership.  CO acknowledged asking for additional information to support the request._x000D_
 _x000D_
06/06/13 KB - PM still to be assigned. Annie Griffith is aware of this issue but will require further information.  It will require a Project but may not require all of the formal documentation (her initila thought is that it may not require an EQR).  Await confirmation from Chris Fears as to whether he can accommodate the request.</v>
          </cell>
          <cell r="AJ311">
            <v>42093</v>
          </cell>
        </row>
        <row r="312">
          <cell r="A312">
            <v>3521</v>
          </cell>
          <cell r="B312" t="str">
            <v>COR3521</v>
          </cell>
          <cell r="C312" t="str">
            <v>New Role For Gemini User – restricted access to nomination APIs</v>
          </cell>
          <cell r="E312" t="str">
            <v>CO-CLSD</v>
          </cell>
          <cell r="F312">
            <v>41970</v>
          </cell>
          <cell r="G312">
            <v>0</v>
          </cell>
          <cell r="H312">
            <v>41957</v>
          </cell>
          <cell r="I312">
            <v>41970</v>
          </cell>
          <cell r="J312">
            <v>0</v>
          </cell>
          <cell r="K312" t="str">
            <v>NNW</v>
          </cell>
          <cell r="L312" t="str">
            <v>NGT</v>
          </cell>
          <cell r="M312" t="str">
            <v>Sean McGoldrick</v>
          </cell>
          <cell r="N312" t="str">
            <v>ICAF Meeting 19/11/14</v>
          </cell>
          <cell r="O312" t="str">
            <v>Dave Turpin</v>
          </cell>
          <cell r="P312" t="str">
            <v>CO</v>
          </cell>
          <cell r="Q312" t="str">
            <v>CLOSED</v>
          </cell>
          <cell r="R312">
            <v>1</v>
          </cell>
          <cell r="AE312">
            <v>0</v>
          </cell>
          <cell r="AF312">
            <v>1</v>
          </cell>
          <cell r="AG312" t="str">
            <v>07/01/16: CM This has been closed and approved closure from email approval via Beverley Viney and Dave Turpin. No project paper work was producesd for this project and therefore no CCN will be produced._x000D_
06/01/16: CM Conversations with Dave Turpin and Beverley Viney today and confirmed that the work has been completed. No project paper work had been complted for this change and Dave Turpibn was happy for this to be closedown once we recive approval from Beverley Viney._x000D_
17/08/15 CM - This is under Additional Considerations on the Plan. CM has emailed DT for an update._x000D_
_x000D_
30/07/15 CM - Update from DT and he will be looking into this CO further to find out what stage we are at now._x000D_
_x000D_
28/01/15 KB - Update provided by Matt Smith; BER still to be produced by the IE team. Date to be confirmed._x000D_
_x000D_
27/11/14 KB - EQIR issued asking for approval to progress straight to BER.  _x000D_
_x000D_
19/11/14  KB - Approved at ICAF.  The work will be carried out by App Support, however there may be a requirement to produce a BER - Dave Turpin will do this but may require project support.</v>
          </cell>
        </row>
        <row r="313">
          <cell r="A313">
            <v>3531</v>
          </cell>
          <cell r="B313" t="str">
            <v>COR3531</v>
          </cell>
          <cell r="C313" t="str">
            <v>Payment of fees in relation to implementation of Mod513</v>
          </cell>
          <cell r="D313">
            <v>42095</v>
          </cell>
          <cell r="E313" t="str">
            <v>PD-POPD</v>
          </cell>
          <cell r="F313">
            <v>42709</v>
          </cell>
          <cell r="G313">
            <v>0</v>
          </cell>
          <cell r="H313">
            <v>41968</v>
          </cell>
          <cell r="I313">
            <v>41982</v>
          </cell>
          <cell r="J313">
            <v>1</v>
          </cell>
          <cell r="K313" t="str">
            <v>ADN</v>
          </cell>
          <cell r="M313" t="str">
            <v>Ruth Thomas / Chris Warner</v>
          </cell>
          <cell r="N313" t="str">
            <v>ICAF Meeting 26/11/14</v>
          </cell>
          <cell r="O313" t="str">
            <v>Dave Turpin</v>
          </cell>
          <cell r="P313" t="str">
            <v>CO</v>
          </cell>
          <cell r="Q313" t="str">
            <v>LIVE</v>
          </cell>
          <cell r="R313">
            <v>1</v>
          </cell>
          <cell r="W313">
            <v>42012</v>
          </cell>
          <cell r="X313">
            <v>42012</v>
          </cell>
          <cell r="Z313">
            <v>20000</v>
          </cell>
          <cell r="AE313">
            <v>0</v>
          </cell>
          <cell r="AF313">
            <v>3</v>
          </cell>
          <cell r="AG313" t="str">
            <v>10/08/17 DC Sent an email to RP to request closing this project._x000D_
05/12/16: Cm to get the ECF signed from Dave Turpin and lorraine Cave  and a CCn needs to go to the networks. CM has email DT and LC today_x000D_
13/05/16: this needs a ccn and ecf from Lc TO CLOSE from finance meeting_x000D_
10/03/16: CM The planning meeting In March need to chase LC for the CCN document to close this project down_x000D_
07/03/16 DC emailed CF to advise still no outcome._x000D_
17/02/16 DC after a conversation with CF today I have sent an email to LC requesting a CCN so we can closedown the project._x000D_
16/02/16 DC spoke to JB today, all financial invoices have been received so there is no reason why this project cannot be closed. Email sent to CF for advice._x000D_
_x000D_
15/10/15 EC: LC has been asked for an update regarding the closedown documents she was previously asked for. _x000D_
29/09/15 CM: Emma Catton has emailed LC asking for her to sign off the ECF and requested a lessoned learnt document with the objective section to be filled in._x000D_
25/09/15 CM - Jie has emailed the drafted ECF and sent to LC, awaiting confirmation back from LC. Also requires the lessons learnt and objectives sent back_x000D_
30/07/15: CM DT to talk with MB for an update on this CO._x000D_
01/04/15 Email sent in confirming approval of the BER._x000D_
26/11/14 KB - Approved at ICAF. Assigned to Martin Baker with Dave Turpin to produce a BER. No project wrapper required.</v>
          </cell>
        </row>
        <row r="314">
          <cell r="A314">
            <v>3537</v>
          </cell>
          <cell r="B314" t="str">
            <v>COR3537</v>
          </cell>
          <cell r="C314" t="str">
            <v>Gas LIO Change from NGT to Xoserve and EIC Responsibilities for Xoserve</v>
          </cell>
          <cell r="D314">
            <v>42200</v>
          </cell>
          <cell r="E314" t="str">
            <v>PD-CLSD</v>
          </cell>
          <cell r="F314">
            <v>42398</v>
          </cell>
          <cell r="G314">
            <v>0</v>
          </cell>
          <cell r="H314">
            <v>41981</v>
          </cell>
          <cell r="I314">
            <v>41992</v>
          </cell>
          <cell r="J314">
            <v>0</v>
          </cell>
          <cell r="K314" t="str">
            <v>NNW</v>
          </cell>
          <cell r="L314" t="str">
            <v>NGT</v>
          </cell>
          <cell r="M314" t="str">
            <v>Sean McGoldrick</v>
          </cell>
          <cell r="N314" t="str">
            <v>ICAF Meeting 10/12/2014_x000D_
Pre-Sanction 05/05/2015</v>
          </cell>
          <cell r="O314" t="str">
            <v>Jessica Harris</v>
          </cell>
          <cell r="P314" t="str">
            <v>CO</v>
          </cell>
          <cell r="Q314" t="str">
            <v>COMPLETE</v>
          </cell>
          <cell r="R314">
            <v>1</v>
          </cell>
          <cell r="S314">
            <v>42398</v>
          </cell>
          <cell r="T314">
            <v>0</v>
          </cell>
          <cell r="U314">
            <v>42026</v>
          </cell>
          <cell r="V314">
            <v>42039</v>
          </cell>
          <cell r="W314">
            <v>42131</v>
          </cell>
          <cell r="Y314" t="str">
            <v>Presanc 05/05/2015</v>
          </cell>
          <cell r="Z314">
            <v>7865</v>
          </cell>
          <cell r="AC314" t="str">
            <v>SENT</v>
          </cell>
          <cell r="AD314">
            <v>42230</v>
          </cell>
          <cell r="AE314">
            <v>0</v>
          </cell>
          <cell r="AF314">
            <v>5</v>
          </cell>
          <cell r="AG314" t="str">
            <v>29/01/16: ECF submitted and project now closed down. All documents in configuration library_x000D_
22/01/2016 EC - CCN received from Beverley Viney. Just waiting for the ECF before we can close this. _x000D_
20/01/2016: CM - CCN issued to networks today with expiry 18/02/16. The ECF will not be approved until the CCN has been approved from networks- see note on the CCN email from S.Chivers_x000D_
14/12/15 CM Planning meeting - STILL ON TRACK FOR CLOSE IN JAN 2016_x000D_
16/10/15 EC: Update following Portfolio Plan Meeting, 15/10/15 - Not sure if 'Implementation Contingency' is still needed?_x000D_
21/09/15 DC New WBS codes sent to accounts for stage 4 as per SC._x000D_
25/06/15 CM: The SN was brought to Pre-Sanction meeting as an extra item to discuss and the outcome was=As the change in the SN was small, with no financial impacts to the BER there is no need to make changes to the BER._x000D_
SN documents do not need to be brought to Pre-sanction as regular item._x000D_
_x000D_
14/08/15: CM Additiional SN has gone out to networks today. I have raised this COR for discussion at next weeks pre-sanction meeting. To see if we need to produce an additional BER to support the revised SN. NC has put the supporting docs into the CL._x000D_
13/08/15 CM Hannah Reddy will send confirmation from Jane Rocky that conversation have happened between her and project tem that happy to re-send SN. JR is not back off holiday until 18/08/15._x000D_
11/08/15 CM Stephen has sent over the response from NG with the original response to the scope of work_x000D_
10/08/15: KR has requested an email from SC to confirm the conversations between JR &amp; Matt Smith to confirm the SN was ok to re-send. Also we require the original email from Nat G challenging the original SN. This has now been copleted_x000D_
07/08/15 CM: Reassesed- SN has been sent out today as per conversation between SC and JR. Our understanding of your need for an audit trail leads us to believe that the following statements provide adequate reasons for the decision to issue an amended SN without any further review and approval._x000D_
•	There is no requirement for a revised Change Order because the wording used by National Grid covers all such validation tasks, albeit not explicitly._x000D_
•	There is no requirement for a revised BER because there is no change to costs and it includes, in Section 5.3.2, the phrase, “There will be additional Xoserve process required by the CLC”._x000D_
•	The initial SN was challenged by National Grid and the revised SN has been prepared to make Xoserve’s interpretation of the scope more explicit by identifying just such an additional process._x000D_
04/08/15 DC Amended SN sent to customer today. _x000D_
27/07/15 CM - Beverly Viney - sent through queries reagrding the SN and would like changes made to this. CM has forwarded this email onto JH, HR, SC and CC Bill Goode to look at re-sending this out._x000D_
23/07/15- ANY CORRESPONDANCE THAT GOES TO BEVERLEY VINEY FOR THIS CHANGE NEED TO COPY IN BILL GOODE!!_x000D_
** Taken from Master plan the implementation date should start on 6.09.15 and the closedown by end of Jan 16_x000D_
22/07/15- CM sent the SN to Originator._x000D_
22/07/15 CM sent an email to HR, SC and JH reminding them that the SN is due on Friday 24th july._x000D_
21/07/15 CM -  Update Hannah Reddy That this change:_x000D_
•	Relates to a business process change but not a system change_x000D_
•	Is linked to COR3187 EU Phase 2_x000D_
•	Is of low value_x000D_
•	Is being managed within the EU Phase 2 project team_x000D_
PCC form - with the project teams heavy work load HR will struggle to complete a PCC form._x000D_
Our intention is that the Scope Notification will clearly define the scope as well as any dependencies on National Grid._x000D_
20/07/15 CM Update from HR -PCC form should be approved on Weds. Hannah Re_x000D_
_x000D_
20/07/15 DC  Initial Response - Issue to network received for SC.  Database updated wtith date. _x000D_
_x000D_
15/07/15 - CM received the CA document today and emailed a reminder for the SNIR due on 29/07/2015._x000D_
_x000D_
12/03/15 - See email to move BER date out from 31/03/15 to 07/05/15.  _x000D_
_x000D_
ADD START UP APPROACH NOTES KB _x000D_
_x000D_
20/02/15 KB - EQR sent to NGT; also requested their approval of revised title._x000D_
_x000D_
12/03/2015 AT - Revised BEIR sent out. New BER date of 07/05/2015</v>
          </cell>
          <cell r="AH314" t="str">
            <v>CLSD</v>
          </cell>
          <cell r="AI314">
            <v>42391</v>
          </cell>
          <cell r="AJ314">
            <v>42027</v>
          </cell>
          <cell r="AL314">
            <v>42214</v>
          </cell>
          <cell r="AM314">
            <v>42209</v>
          </cell>
          <cell r="AN314">
            <v>42220</v>
          </cell>
          <cell r="AO314">
            <v>42253</v>
          </cell>
          <cell r="AP314">
            <v>42398</v>
          </cell>
        </row>
        <row r="315">
          <cell r="A315">
            <v>3550</v>
          </cell>
          <cell r="B315" t="str">
            <v>COR3550</v>
          </cell>
          <cell r="C315" t="str">
            <v>Implementation of Xoserve FGO Review</v>
          </cell>
          <cell r="D315">
            <v>42444</v>
          </cell>
          <cell r="E315" t="str">
            <v>PD-POPD</v>
          </cell>
          <cell r="F315">
            <v>42968</v>
          </cell>
          <cell r="G315">
            <v>0</v>
          </cell>
          <cell r="H315">
            <v>42012</v>
          </cell>
          <cell r="I315">
            <v>42025</v>
          </cell>
          <cell r="J315">
            <v>1</v>
          </cell>
          <cell r="K315" t="str">
            <v>ALL</v>
          </cell>
          <cell r="M315" t="str">
            <v>Joanna Ferguson</v>
          </cell>
          <cell r="N315" t="str">
            <v>ICAF Meeting 14/01/15_x000D_
Pre-Sanction- 08/12/15</v>
          </cell>
          <cell r="O315" t="str">
            <v>Martin Baker</v>
          </cell>
          <cell r="P315" t="str">
            <v>CO</v>
          </cell>
          <cell r="Q315" t="str">
            <v>LIVE</v>
          </cell>
          <cell r="R315">
            <v>1</v>
          </cell>
          <cell r="T315">
            <v>0</v>
          </cell>
          <cell r="U315">
            <v>42153</v>
          </cell>
          <cell r="V315">
            <v>42167</v>
          </cell>
          <cell r="W315">
            <v>42356</v>
          </cell>
          <cell r="X315">
            <v>42356</v>
          </cell>
          <cell r="Y315" t="str">
            <v>Pre Sanction Review Meeting</v>
          </cell>
          <cell r="Z315">
            <v>800000</v>
          </cell>
          <cell r="AC315" t="str">
            <v>SENT</v>
          </cell>
          <cell r="AD315">
            <v>42468</v>
          </cell>
          <cell r="AE315">
            <v>0</v>
          </cell>
          <cell r="AF315">
            <v>4</v>
          </cell>
          <cell r="AG315" t="str">
            <v>27/07/17 DC Email from MB to say he still waiting for one more signature and the person who is to sign off the document is on holiday next week._x000D_
27/07/17 DC Email MB to see if closedown docs are approved and ready to be sent to us._x000D_
27/06/17 DC email from MB confirming he is waiting for two approvals for the closedown doc_x000D_
27/06/17 DC Email sent to MB to confirm the closedown._x000D_
25/05/17 DC I have received the new PAT Tool along with an email from Tina Bell advising me of the docum ents she will be completing and those she wont.  I have emailed her back requesting she breaksdown what is relevant to her and come back to me._x000D_
27/4/17 DC Spoke to ME today, we are to send a new PAT to the team for them to update._x000D_
05/04/2017 - IB - Email received from ME Planning. Imp date confirmed and changed on DB._x000D_
19/09/16: Cm Highlight report recievd from Rob topley -	POB and Ofgem decision to deliver in 2 phases with a FGO pre nexus on April 17 and when Nexus goes live._x000D_
	Project change in progress to replan and revise costs for FGO_x000D_
	Ongoing UNC and DSC work continuing with the focus on the Pre nexus solution._x000D_
	Project changing to deliver a Pre Nexus and a post nexus implementation plan._x000D_
_x000D_
30.08.16: CM met with RT today and this project now going to be re-planned due to UK Link timescales increasing. _x000D_
24/08/16 This Friday will be decision making for delivary at POB_x000D_
01/07/16: Cm Updatd highlight report from Rob Topley -_x000D_
 •	Approval of the PID by Project Sponsor_x000D_
•	Impact Assessment review meetings to organise_x000D_
•	Contingency Plan rescheduled_x000D_
•	Identify benefits and performance metrics_x000D_
_x000D_
17/05/16: Cm waiting on a PCC form for the implementation dates etc.._x000D_
08/04/16: Cm issued the SN to networks today_x000D_
31/03/16: CM - Had a documentation meeting with Rob Topley and he has produced a comms plan which is under review, this will feed into the PID along with the RAID log, Quality plan. The PID will then be presented at the board meeting on 24th April 16. Once this has been approved it will go into delivery. The project will then be in design phase between May 16 to October 2016 and then Nov 16 - April 17 will be the implementation stage. This project is a Business Change and will take a different route to a normal IT project. The time in closing this project down may take some time as this is more to do with a change in the way ASA and Ops will invioce the shippers_x000D_
24/03/2016: Cm SNIR sent out to the networks_x000D_
21/03/16 DC MR confirmed he will be doing the SNIR this week._x000D_
21/03/16 DC Mike said that MR is dealing with the SNIR fo this change, I have sent him an email to confirm._x000D_
15/03/2016 CM - CA approved back from Jo Ferguson._x000D_
14/03/16: EC - Email received from Martin Baker requesting we put his name as Business Analystfor the time being as Hilary has left. Rob Topley is now the Project Manager of this project. He has also sent a chaser to the Networks for the CA. _x000D_
04/02/16: CM - CM chased Jo Ferguson for the  CA back networks._x000D_
17/12/15 DC MB has sent the BER to be sent to the networks today._x000D_
09/12/15 DC MB has sent updated documents us, they are in the file.  I sent a BER template for him to complete and send back to us by 18th._x000D_
08/12/15 DC MB brought BC and BER to Pre Saction today.  There are amendments to be made in both, both were approved once the revised documents have been seen by finance.  I have ask MB for copies once they are done._x000D_
17/11/15 DC: Revised BEIR received today from MB and sent out to customer._x000D_
13/11/15 DC: I have emailed MB asking for a submission of the BER, he has come back to me to day to say they are revising the BER and will issue a new BEIR on Monday._x000D_
06/11/15 DC: Emailed MB to see what the situation with the BER is.  He Emailed back to say this will not go the Pre-Sanction next week, possibly next week. Email in Pre-Sanction folder._x000D_
20/10/15 DC BEIR recievd from MB as there will be a delay on the BER, new date to be 20th November, new BEIR actioned._x000D_
13/10/15 DC Email sent to MB requesting BER to be sent the change order box before Friday for Pre Sanction next week._x000D_
07/08/15 CM: Sent the revised BEIR out via email today with BER due date as 23.10.2015._x000D_
31/07/15 CM Email reminder to MB for the revised BEIR to advise the new BER due date._x000D_
27/07/15 CM meeting with JR - budget from Nick Salter's area, Martin Baker is to be the main lead.  This is not to be allocated to Helen Pardoe's team.  Ther are 2 deliveries on this one, part one April 16 and Part two April 17.  JR to keep us in the loop.  The budget is not coming from the normal governence, porfolio board to confirm how to report.  JR to confirm with us.  Relocation 2600 - from JT's budget._x000D_
24/07/15 DC CM emailed MB re  BER going to Pre-sanction for approval.  MB replied say that it will be highly unlikely that the BER will be completed by 7th August.  CM replied back to say he will need to issue a new BEIR to customer and revised the BER date before 7th August._x000D_
_x000D_
20/07/15 CM LC to speak with Mark Bignall of how we are reporting on this one?_x000D_
_x000D_
03/07/15- CM Emailed BEIR to all networks_x000D_
_x000D_
02/07/15: CM had an update from MB agreeing with the NOR a revised date for this BER.Xoserve proposes defer the BER completion date to Friday 7 August 2015.  Emailed MB to check if this should be sent to all networks or just Joanna Fergusson?_x000D_
_x000D_
29/06/2015 - DC Email received from Martin Baker to say the BER is to be deferred.  The revised target date is proposed for Friday 7/8/2015. Approved by Jo Feguson at NGN. Original BER date of 03/07/2015._x000D_
25/06/15- CM emailed HC to remind her BER is due on 03.07.15. Also to confirm if this has been to pre-sanc.</v>
          </cell>
          <cell r="AH315" t="str">
            <v>CLSD</v>
          </cell>
          <cell r="AI315">
            <v>42968</v>
          </cell>
          <cell r="AJ315">
            <v>42062</v>
          </cell>
          <cell r="AL315">
            <v>42458</v>
          </cell>
          <cell r="AM315">
            <v>42468</v>
          </cell>
          <cell r="AN315">
            <v>42468</v>
          </cell>
          <cell r="AO315">
            <v>42830</v>
          </cell>
          <cell r="AP315">
            <v>42947</v>
          </cell>
        </row>
        <row r="316">
          <cell r="A316">
            <v>3538</v>
          </cell>
          <cell r="B316" t="str">
            <v>COR3538</v>
          </cell>
          <cell r="C316" t="str">
            <v>Upgrade and Expansion of EFT</v>
          </cell>
          <cell r="D316">
            <v>42025</v>
          </cell>
          <cell r="E316" t="str">
            <v>PD-POPD</v>
          </cell>
          <cell r="F316">
            <v>42978</v>
          </cell>
          <cell r="G316">
            <v>0</v>
          </cell>
          <cell r="H316">
            <v>41985</v>
          </cell>
          <cell r="J316">
            <v>0</v>
          </cell>
          <cell r="N316" t="str">
            <v>ICAF Meeting 21/01/15_x000D_
Pre-Sanction 01/07/2017 - PIA</v>
          </cell>
          <cell r="O316" t="str">
            <v>Helen Pardoe</v>
          </cell>
          <cell r="P316" t="str">
            <v>BI</v>
          </cell>
          <cell r="Q316" t="str">
            <v>LIVE</v>
          </cell>
          <cell r="R316">
            <v>0</v>
          </cell>
          <cell r="AE316">
            <v>0</v>
          </cell>
          <cell r="AF316">
            <v>7</v>
          </cell>
          <cell r="AG316" t="str">
            <v>31/08/17 DC we have had to closedown doc so all documentation is now complete.  I have put the status as PD-POPD for review._x000D_
31/08/17 DC The PIA was approved at XEC yesterday. _x000D_
02/08/17 DC MP has sent an email to advise us that the PIA will not go to XEC untill 22nd August, therefore the CCR date has been pushed out to 25th August.  The PIA was approved 01/07/17._x000D_
27/07/17 DC Changed the PM from MP to DD._x000D_
24/07/17 DC CCN dates moved to 11/08 as requested by MP.  He is in the process of the the PIA and ECF and they will go to Pre-Sanction next week._x000D_
19/06/17 DC CCN due date moved out to 31st july as pr email from MP. _x000D_
28/03/17 CCN due date as per planning meeting, PIA in progress._x000D_
21/03/17 DC Spoke to MP this is an internal project and it is in closedown.  I have set a reminder for June to check with MP re Closedown doc._x000D_
17/03/17 DC discussion with ME this is showing as in closedown on the plan.  He is to chase Sally Flynn for an update._x000D_
24/08 Cm sally looking after closedown for this._x000D_
26.07: CM Planning meeting 15th August 16 to close down Ellie will look into closedown docs_x000D_
11/07/16: CM PCC form submitted to take off hold to now go into Closdown Just come off hold and now into Closedown since the PCC form was submitted on 08/06/16. Waiting for closeure documents end of Sept 16/ The Upgrade &amp; Expansion of EFT project was placed on hold as the last remaining milestone was linked to UK Link Go live therefore it was agreed for the project to be placed on hold until nearer the go live date. The outstanding milestone ‘Implementation of UKLP Interfaces’ and subsequently PIS has now been transferred to the TCS work request PWO0094 meaning that COR3538 can now be taken off hold and commence closedown activities._x000D_
_x000D_
16/06/16 DC email fro JB see file for info._x000D_
08/06/16CM Update PCC form in the next 2 days to be go out. To be tranfered to Uk Link programme. PIS will commence to close this down to go into UK Link._x000D_
21/03/16: Cm planning meeting - Wating for UK Link - Raised the paper with TCS and this will close this scope to go into UK Link programme and this will then close down this COR_x000D_
22/02/2016 AT One last implemenation for this and will be implemented and closed when UK Link goes live._x000D_
_x000D_
02/02/16 This has now been placed hold - The EFT Upgrade and Expansion project milestones have been completed and the project could move into Closedown however there is one remaining milestone that is linked to the UK Link go live date -  ‘Implementation of UKLP Interfaces’, due to complete 7th October 2016. It has been recommended by the Portfolio Office that the project be placed on hold until nearer the UK Link go live date_x000D_
_x000D_
25/01/16- This is still waiting on an amended PCC form from the project team as JR rejected the last one._x000D_
15/01/16: Cm- emailed from mark Pollard explaining that this will need to go on hold until UKL goes live- This milestone is to turn on the new UKLink scripts in parallel with the UKLink implementation. I have advised Mark to send in a PCC form to enable us to put this on hold._x000D_
_x000D_
Could you confirm if we are able to commence closedown, and if so, how the final milestone needs to be documented/managed_x000D_
_x000D_
28/10/15 DC CCN due date input as agreed with CM to allow us to keep a track on closedown._x000D_
16/10/15 EC: Update following Portfolio Plan Meeting, 15/10/15 - Migration issues have delayed things but hoping to finish Implementation of EFT1 files by 22/10._x000D_
_x000D_
14/09/15- CM Uploaded PID onto the Confirg Libaray and updated the CAT Tracker_x000D_
27/08/15: CM Nisha is waiting on a PID form from project. While Nisha is on annual leave, need to file the PID in the config library._x000D_
17/08/15; CM: PCC form received and amended dates added. Filed in emails_x000D_
12/08/2015 - Waiting for discussion about the PCC dates between Sally-Ann Flynn and KR_x000D_
_x000D_
22/07/2015- CM update from KR- The July 15 dates are too close to change, but are within the tolerance, so although we can’t update these, it’s not really a problem. I would submit a PCC for the other dates, though as we do ideally want to be hitting target dates, not just getting within the tolerance. Further, the future dates have changed significantly, so we should look to recommit these._x000D_
_x000D_
21/07/15 CM  MR has emailed CM and KR advising that dates on the plan will be changed. CM has advised MR they will still need to fill in a PCC form. KR will confirm otherwise_x000D_
_x000D_
20/07/15 CM Update from Mark Roberts this is on track but there are questions around the costings and UK Link date being pushed back. MR will speak with MP regarding this and provide more updates._x000D_
_x000D_
14/01/15 KB - Title changed per email from Mark Roberts (previously titled Upgrade of EFT)_x000D_
_x000D_
This is an internal project.</v>
          </cell>
          <cell r="AH316" t="str">
            <v>CLSD</v>
          </cell>
          <cell r="AI316">
            <v>42978</v>
          </cell>
          <cell r="AO316">
            <v>42650</v>
          </cell>
        </row>
        <row r="317">
          <cell r="A317">
            <v>1154.1600000000001</v>
          </cell>
          <cell r="B317" t="str">
            <v>COR1154.16</v>
          </cell>
          <cell r="C317" t="str">
            <v>Gemini Consequential Change</v>
          </cell>
          <cell r="E317" t="str">
            <v>CO-CLSD</v>
          </cell>
          <cell r="G317">
            <v>0</v>
          </cell>
          <cell r="J317">
            <v>0</v>
          </cell>
          <cell r="O317" t="str">
            <v>Jessica Harris</v>
          </cell>
          <cell r="P317" t="str">
            <v>CO</v>
          </cell>
          <cell r="Q317" t="str">
            <v>CLOSED</v>
          </cell>
          <cell r="R317">
            <v>0</v>
          </cell>
          <cell r="AE317">
            <v>0</v>
          </cell>
          <cell r="AG317" t="str">
            <v>13/04/2015 AT - Set CO-CLSD</v>
          </cell>
        </row>
        <row r="318">
          <cell r="A318">
            <v>1154.17</v>
          </cell>
          <cell r="B318" t="str">
            <v>COR1154.17</v>
          </cell>
          <cell r="C318" t="str">
            <v>CMS Consequential Change</v>
          </cell>
          <cell r="E318" t="str">
            <v>CO-CLSD</v>
          </cell>
          <cell r="G318">
            <v>0</v>
          </cell>
          <cell r="J318">
            <v>0</v>
          </cell>
          <cell r="O318" t="str">
            <v>Andy Simpson</v>
          </cell>
          <cell r="P318" t="str">
            <v>CO</v>
          </cell>
          <cell r="Q318" t="str">
            <v>CLOSED</v>
          </cell>
          <cell r="R318">
            <v>0</v>
          </cell>
          <cell r="AE318">
            <v>0</v>
          </cell>
          <cell r="AG318" t="str">
            <v>13/04/2015 AT - Set CO-CLSD</v>
          </cell>
        </row>
        <row r="319">
          <cell r="A319">
            <v>3572</v>
          </cell>
          <cell r="B319" t="str">
            <v>COR3572</v>
          </cell>
          <cell r="C319" t="str">
            <v>EU Phase 3 Delivery</v>
          </cell>
          <cell r="D319">
            <v>42289</v>
          </cell>
          <cell r="E319" t="str">
            <v>CO-CLSD</v>
          </cell>
          <cell r="F319">
            <v>42794</v>
          </cell>
          <cell r="G319">
            <v>0</v>
          </cell>
          <cell r="H319">
            <v>42040</v>
          </cell>
          <cell r="I319">
            <v>42054</v>
          </cell>
          <cell r="J319">
            <v>0</v>
          </cell>
          <cell r="K319" t="str">
            <v>TNO</v>
          </cell>
          <cell r="M319" t="str">
            <v>Sean McGoldrick</v>
          </cell>
          <cell r="N319" t="str">
            <v>ICAF 11/02/15_x000D_
Pre-Sanction 11/08/15_x000D_
BER- Pre-Sanction 25/08/15</v>
          </cell>
          <cell r="O319" t="str">
            <v>Nicola Patmore</v>
          </cell>
          <cell r="P319" t="str">
            <v>CO</v>
          </cell>
          <cell r="Q319" t="str">
            <v>COMPLETE</v>
          </cell>
          <cell r="R319">
            <v>1</v>
          </cell>
          <cell r="U319">
            <v>42130</v>
          </cell>
          <cell r="V319">
            <v>42144</v>
          </cell>
          <cell r="W319">
            <v>42277</v>
          </cell>
          <cell r="Y319" t="str">
            <v>Pre-Sanction-25/08/15</v>
          </cell>
          <cell r="Z319">
            <v>2500000</v>
          </cell>
          <cell r="AC319" t="str">
            <v>SENT</v>
          </cell>
          <cell r="AD319">
            <v>42303</v>
          </cell>
          <cell r="AE319">
            <v>0</v>
          </cell>
          <cell r="AF319">
            <v>5</v>
          </cell>
          <cell r="AG319" t="str">
            <v>28/020/17 All documents have been submitted to config._x000D_
20/10/16 DC CCN approval received today and sent to projects.  I have not closed project as im not sure what documentation we are still waiting for re finances.  Email sent to CM to confirm. Cm will chase outstanding documents_x000D_
07/10.16: CCN sent to networks today CM has advised Sue Broadbent that I have had to slightly amend the document before being issued to the networks._x000D_
26.07.16: CM Planning meeting closed down moved to end of Sept 16_x000D_
11/07/16: CM PIS complete now in closedown_x000D_
08/06/16 40% complete and due to complete PIS _x000D_
17.05.16: Update PIS is still on track 12.06.16_x000D_
13/04/16: Implementation has now complete on 10/04/16. PIS until June 16 . Close down due to happen on 15th August 2016._x000D_
29/03/16: Update from JH -No update yet for iEP dates..EUP3 testing completed on 23/03/16 and is 100%.._x000D_
_x000D_
21/03/16: Cm planning meeting- 21.03	User testing is this complete? Testing docs to send to me. On target for Implemenation 10.04.16_x000D_
	"UAT not sure if this has completed and implemeation still on track. On target for Implemenation 10.04.16
SB
"_x000D_
23/02/16 CM Planning meeting - Testing docs havent been finaised yet - Nicki Walton will send them through once completed._x000D_
12/02/16 C Update from Rachel Addison- System Testing completed on 29/01/16 (This phase was extended by one week due to environment issues.)_x000D_
_x000D_
26/01/16 DC The testing on this project should have been completed last Friday 22/1/16.  The environments keep going down so testing has not been completed.  As this is a KBM SB wanted to know if they had a months grace to get the testing completed or have the missed the KBM.  I will speak to ME and get back to her today._x000D_
14/12/15: CM - ON TRACK. SYSTEM TESTING 50% COMPLETE_x000D_
16/11/2015 CM : Update from RA There’s been no change to the dates for this one and CUT phase is now approx. 85% complete. Implementation date still on track for 10.04.16_x000D_
26/10/15 DC Revised SN sent out showing track changes so customer can see requsted changes have been made.  I have also sent a version without tracked changes._x000D_
19/10/2015 AT - No SNIR required (SNIR due date was originally 26/10/2015 date removed from database). Went straight to SN, sent 19/10/2015._x000D_
_x000D_
16/10/15 EC: Update following Portfolio Plan Meeting, 15/10/15 - Design is completed to target whilst build is on track. _x000D_
12/10/15 : CA received back from the networks and forwarded over to the project team to proceed_x000D_
21/09.15 CM: PCC to be updated Jo Duncan. KR to send to JD to get the PCC form to get this back ASAP._x000D_
17/09/15 CM - No CA expected. PCC form required planned implementation for 10/04/16_x000D_
11/09/15 CM BER sent over to the networks. RA confirm for Beverly Viney to be the main contact for this change and to CC in Sean McgGoldrick for info only._x000D_
10/09/15 CM revised BER submitted to the Pre-sanction group for review._x000D_
08/09/15 CM sent a note to Ed Healey advising the BER is due to be sent on 30/09/15 and the Analysis Phase finished on the 28/08/15._x000D_
25/08/15 CM: BER was approved at Pre-Sanction today JH to check all figures against the board paper.  Update to the board in October.No Need for BER to come back to Pre Sanction.  Estimates given at the moment._x000D_
11/08/15 CM: The Draft Board paper was approved pre-sanction on 11/08/15. RA to make some slight amendments to this document and then it will go to XEC next Tues 18/08/15._x000D_
07/08/15 CM: Board paper submitted for pre-sanction meeting on 11/08/15._x000D_
28/07/15 CM: Update from RA explaing how this change will not follow the usual governance processes- BER this change won’t be sent out until mid September. Board Sanctioning was obtained to undertake an Analysis and Design Phase which is due to complete next month at which point we go back through the sanctioning process to obtain approval for the Build and Delivery costs. At this point the BER will be approved and sent to NGT. The project is split this way because the firm costs for delivery are unknown until A&amp;D has completed and solution options analysed. _x000D_
_x000D_
20/07/15: CM - Initiation now complete in 30/06/15. And on track for deliverary._x000D_
20/03/2015 AT - New EQR date 17/04/2015 prev was 27/03/2015. See email.</v>
          </cell>
          <cell r="AH319" t="str">
            <v>CLSD</v>
          </cell>
          <cell r="AI319">
            <v>42663</v>
          </cell>
          <cell r="AJ319">
            <v>42111</v>
          </cell>
          <cell r="AP319">
            <v>42643</v>
          </cell>
        </row>
        <row r="320">
          <cell r="A320">
            <v>3575</v>
          </cell>
          <cell r="B320" t="str">
            <v>COR3575</v>
          </cell>
          <cell r="C320" t="str">
            <v>Amendments to the current ‘MNC’ MPRN creation process</v>
          </cell>
          <cell r="D320">
            <v>42426</v>
          </cell>
          <cell r="E320" t="str">
            <v>CO-CLSD</v>
          </cell>
          <cell r="F320">
            <v>42807</v>
          </cell>
          <cell r="G320">
            <v>0</v>
          </cell>
          <cell r="H320">
            <v>42013</v>
          </cell>
          <cell r="J320">
            <v>0</v>
          </cell>
          <cell r="K320" t="str">
            <v>ADN</v>
          </cell>
          <cell r="M320" t="str">
            <v>Chris Warner</v>
          </cell>
          <cell r="N320" t="str">
            <v>Portfolio Board Vote - see comments and supporting emails.</v>
          </cell>
          <cell r="O320" t="str">
            <v>Lorraine Cave</v>
          </cell>
          <cell r="P320" t="str">
            <v>CO</v>
          </cell>
          <cell r="Q320" t="str">
            <v>COMPLETE</v>
          </cell>
          <cell r="R320">
            <v>1</v>
          </cell>
          <cell r="S320">
            <v>42807</v>
          </cell>
          <cell r="T320">
            <v>0</v>
          </cell>
          <cell r="Y320" t="str">
            <v>Pre-Sanction 16/02/2016</v>
          </cell>
          <cell r="Z320">
            <v>32606</v>
          </cell>
          <cell r="AC320" t="str">
            <v>SENT</v>
          </cell>
          <cell r="AD320">
            <v>42432</v>
          </cell>
          <cell r="AE320">
            <v>1</v>
          </cell>
          <cell r="AF320">
            <v>3</v>
          </cell>
          <cell r="AG320" t="str">
            <v>13/03/17 DC ECF has been submitted and filed in the config Library._x000D_
14/09/16: CM The CCN has been recevied from Chris Warner confirming closure, CM to check all documents are correct to now close._x000D_
09/09/16: CM CCN document sent to the networks for apporval. CM has slighty changed the version control on the document as approved on the title and the bottoam version control. _x000D_
22.08.16 : Mark Bignell advised the ECF will be with us soon._x000D_
25.07.16: Cm Update from DD Implemented on 8th July 16. Closedown due 15th Aug 16._x000D_
08.06.16 Currently in analysis and design_x000D_
13.05: Closed down will be delayed for this one as per LC comments in finance meeting_x000D_
21.03.16 CM Planning meeting Analysis complete. PCC form done_x000D_
03/03/16 CM: has filed an emailed a note in the config library to support no BEO and version control in the EQR_x000D_
26/02/16 DC: CA has been sent back from the customer and this has been actioned._x000D_
26/02/16 DC DD has done the amendments to the BER and sent it to the customer._x000D_
26/02/16 DC the BER was at pre sanction 16/02/16, DD was to get costing sorted that Friday to enable him to make amendment to the BER and send it out.  I have emailed DD asking if the amendments have been done.  It looks like it may have as the change authorisation has come in today.  We are still to receive the amended BER_x000D_
16/02/16 DC The BER has been approved in principle at Pre-Sanction today but DD is still waiting for costings from Wipro.  There may be changes to the cost and timescale once wipro come back to us Friday.  If so an email will be sent around for approval but the BER will not have to go back to pre-sanction again._x000D_
_x000D_
14/01/16 CM - Update from LC at CMSG Meeting - LC - is meeting with all parties tomorrow and she can come back to Erika with the approach once she has this. She will share with networks. Implementation date for 1.02.16 LC says on track for this._x000D_
_x000D_
14/12/15 CM ; SUPPOSED TO GO BACK TO UKLC BUT IT WAS CANCELLED. THEREFORE NO APPROVAL OBTAINED. – COST FROM HARFAN TO PUT INTO THE BER, LC TO GET._x000D_
_x000D_
19/11/15: CM Update from Lorraine- this was a change that was originally a process change and this has been discussed with UK Link committee last week. And UK Link committee did have a lot of queries regarding this change  and it will need to have further discussions for the next steps. CM will catch up with LC regarding this one next week._x000D_
_x000D_
18/11/15: CM Not on the Plan. Rachel Addison no longer on this project. Email sent to LC asking for costs involved and an update._x000D_
_x000D_
30/06/15- CM- Update from LC- Not following the normal governance, no longer on clarity?. LC to check with Dave T_x000D_
urpin status of this one? Not on the plan?_x000D_
_x000D_
05/05/15 - AT chased BEO for EQR sent 10/04/15. RA advised she would chase. No further update._x000D_
_x000D_
30/03/15 KB - Following ICAF &amp; CMSG discussion, this was issued for a Portfolio Board vote to approve a new project (COR3575) for an interim solution.  This was approved by a majority vote - refer to emails in COR3575 folder.  _x000D_
_x000D_
13/03/2015 AT - EQR Due date pushed back to 10/04/2015 originally 13/03/2015_x000D_
_x000D_
12/02/15 KB Discussed at CMSG meeting.  The Networks have deemed this to be of high priority due to potential safety issues. CO assigned to LC but will need formal approval at ICAF on 18/02/15 to reflect the CMSG outcome._x000D_
_x000D_
11/02/15 KB ICAF approval not given due to potential impacts on Change Programme &amp; limited resource availability. Action for Dave Turpin to liaise with Networks to establish criticality._x000D_
_x000D_
09/02/15 KB - For review at ICAF on 11/02.</v>
          </cell>
          <cell r="AH320" t="str">
            <v>CLSD</v>
          </cell>
          <cell r="AI320">
            <v>42627</v>
          </cell>
          <cell r="AJ320">
            <v>42104</v>
          </cell>
          <cell r="AL320">
            <v>42440</v>
          </cell>
          <cell r="AM320">
            <v>42432</v>
          </cell>
          <cell r="AO320">
            <v>42559</v>
          </cell>
          <cell r="AP320">
            <v>42628</v>
          </cell>
        </row>
        <row r="321">
          <cell r="A321">
            <v>3581</v>
          </cell>
          <cell r="B321" t="str">
            <v>COR3581</v>
          </cell>
          <cell r="C321" t="str">
            <v>Xoserve disaggregation of multi meter supply points with a DM element (Mod 428)</v>
          </cell>
          <cell r="D321">
            <v>42171</v>
          </cell>
          <cell r="E321" t="str">
            <v>PD-POPD</v>
          </cell>
          <cell r="F321">
            <v>42661</v>
          </cell>
          <cell r="G321">
            <v>0</v>
          </cell>
          <cell r="H321">
            <v>42046</v>
          </cell>
          <cell r="I321">
            <v>42059</v>
          </cell>
          <cell r="J321">
            <v>0</v>
          </cell>
          <cell r="K321" t="str">
            <v>ADN</v>
          </cell>
          <cell r="M321" t="str">
            <v>Joanna Ferguson</v>
          </cell>
          <cell r="N321" t="str">
            <v>ICAF 11/02/15</v>
          </cell>
          <cell r="O321" t="str">
            <v>Andy Simpson</v>
          </cell>
          <cell r="P321" t="str">
            <v>CO</v>
          </cell>
          <cell r="Q321" t="str">
            <v>LIVE</v>
          </cell>
          <cell r="R321">
            <v>1</v>
          </cell>
          <cell r="T321">
            <v>0</v>
          </cell>
          <cell r="U321">
            <v>42096</v>
          </cell>
          <cell r="V321">
            <v>42111</v>
          </cell>
          <cell r="W321">
            <v>42159</v>
          </cell>
          <cell r="Z321">
            <v>10570</v>
          </cell>
          <cell r="AC321" t="str">
            <v>SENT</v>
          </cell>
          <cell r="AD321">
            <v>42181</v>
          </cell>
          <cell r="AE321">
            <v>0</v>
          </cell>
          <cell r="AF321">
            <v>3</v>
          </cell>
          <cell r="AG321" t="str">
            <v>10/08/17 DC Sent email to RP to request closing this project._x000D_
18/10/16: CM The project should be placed on PD-POPD as documents are outstanding for this project and ECF needs to be completed before it can be closed._x000D_
22/06/16: Cm CMc and AS will be working on the ECF and AEAF and maybe need to go to XEC._x000D_
21/06/16: CM has chased for ECF and AEAF before we can close this down. The value of the P20 has increased so an AEAF will be required to go to pre-sanction _x000D_
25/04/16 DC approved CCN received from networks today and sent to projects. CM to check all documents_x000D_
25/04/16 DC CM called to see if we have received the CCN  back.  I sent another chaser today._x000D_
01.04.16: CM Chased the LL report from Cmc_x000D_
29/03/16: Chased for the CCN back from networks today._x000D_
17/03/16: Christina Mc- CM to chase for the approval of the CCN from the networks._x000D_
10/03/16: Cm has chased for Lessons learnt from Christina Mc_x000D_
18/02/16: Cm CCN documentation sent to networks. The lessons learnt has been sent in from the networks. But CM has asked for the approvel of this document._x000D_
11/01/16: CM documentation meting with AS and Cmc_x000D_
The start-up &amp; CAT tool was not produced for this project, Andy to send a quick note confirming these 2 documents were not produced for this project. This was a BAU project and treated as one of the phases of COR3137. The PID approvals and a high level report I have taken from your shared area for the configuration library.  The Lessons learned workshop takes place on 22nd Feb and therefore, the document will be delivered within two weeks potentially by 4th March.  The User Pays invoices will be issued in February and therefore the ECF and CCN again will be done mid March. _x000D_
_x000D_
14/12/15: CM Planning meeting today CMc - PCC FORM SUBMITTED WHEN KRISTIN WAS STILL HERE. CMc WILL SEND EMAIL WITH PCC AND CCN. Delivery docs – Katrina supposedly sent through some docs._x000D_
Closure to be moved to 31/03/16. _x000D_
CMc will complete closure March 2016._x000D_
24/11/15 CM: CCN sent in and approved. Closedown to be completed by 30/03/16. Check when the CCN will be done by.. Moved to end of this year._x000D_
28/10/2015 DC CCN due date input as agreed with CM to allow us to track closedown. _x000D_
16/10/15 EC: Update following Portfolio Plan Meeting, 15/10/15 - New dates advised via email but will need a PCC form to update by 2/11._x000D_
_x000D_
01/10/15: : Update from CMc - Disputes are ongoing with the networks. However, they are still on track and 98% complete for implementation._x000D_
Christina will keep us updated within the next few days and hopefully this doesn’t affect the keyboard milestone?_x000D_
9/08/15 CM Nisha has chased for documentation and Katrina Stait- has updated these for Nisha into the config library._x000D_
15/07/15- CM - Email Update from JR &amp; KR As discussed, I understand that this change has come about from another change (Mod 428 Phase 1), and as such has not followed the usual start-up governance or stage timelines. Therefore, as agreed, no Start-up Approach Document is needed for this change._x000D_
_x000D_
30/06/15- Project began on 2/03/15. The disaggregation of multi-metered supply points starts 6th July until 28th Sept 2015. Current Implementation due date 01/10/15._x000D_
_x000D_
26/06/15- SN is not required to be brought to Pre-sanction meeting. Therefore the SN was issued out on 26/06/15._x000D_
_x000D_
25/06/15- Email response from KS- the Scope Notification to be approved at Pre Sanction on 30/06 and then Forwarded to Networks on 30/06/2015.  Due to this we will not need a SNIR._x000D_
_x000D_
25/06/15 - CM sent email reminder that the SNIR is due on 30/06/15._x000D_
_x000D_
02/06/15: BER Approved in Principle at Pre-Sanction meeting on 02.06.15. Notes: Additional to this BER, a revised BER is to follow up; later on._x000D_
_x000D_
07/05/2015 AT - revised BER due date. Changed to 4th June 2015. see email for details._x000D_
_x000D_
02/03/15 KB - Transferred to AS per email from LC (see folder).</v>
          </cell>
          <cell r="AH321" t="str">
            <v>CLSD</v>
          </cell>
          <cell r="AI321">
            <v>42485</v>
          </cell>
          <cell r="AJ321">
            <v>42101</v>
          </cell>
          <cell r="AM321">
            <v>42185</v>
          </cell>
          <cell r="AO321">
            <v>42278</v>
          </cell>
          <cell r="AP321">
            <v>42460</v>
          </cell>
        </row>
        <row r="322">
          <cell r="A322">
            <v>3600</v>
          </cell>
          <cell r="B322" t="str">
            <v>COR3600</v>
          </cell>
          <cell r="C322" t="str">
            <v>Xoserve Office Relocation</v>
          </cell>
          <cell r="E322" t="str">
            <v>PD-POPD</v>
          </cell>
          <cell r="F322">
            <v>42594</v>
          </cell>
          <cell r="G322">
            <v>0</v>
          </cell>
          <cell r="H322">
            <v>42083</v>
          </cell>
          <cell r="J322">
            <v>0</v>
          </cell>
          <cell r="N322" t="str">
            <v>ICAF 25/03/15_x000D_
Pre-Sanction - 14/07/15</v>
          </cell>
          <cell r="O322" t="str">
            <v>Julian Childs</v>
          </cell>
          <cell r="P322" t="str">
            <v>CO</v>
          </cell>
          <cell r="Q322" t="str">
            <v>LIVE</v>
          </cell>
          <cell r="R322">
            <v>0</v>
          </cell>
          <cell r="AE322">
            <v>0</v>
          </cell>
          <cell r="AG322" t="str">
            <v>10/08/2017 DC Sent an email to RP asking to close this down the project was complete a year ago._x000D_
25/05/17 DC Email sent to JT to asked if he has reviewed the closedown docs. _x000D_
17.08.16: Last up date from Pav on the closedown documents - these are still under review with John Trevena - CM will chase Pav 2nd week of Sept 2016_x000D_
15/08/16 : Cm has chased Pav for the final closedown  documents_x000D_
05/07/16: Cm will pick up on documents from pav - as this come towards a close_x000D_
17/05/16: Moving dates are from June 6th 2016 onwards._x000D_
13/04/16: Update from Julian - Still waiting on  a fixed date on the WAN delivery._x000D_
M&amp;E has required more work that we may get reimbursed from the landlord.  If we don’t it will still be under the P80 value provided in our sanction paper._x000D_
29/03/16: Update from Julian Childs:_x000D_
11/03/2016 - Parking acquisition, externally driven (dependent on Solihull Council)_x000D_
07/03/2016 - Fit Out Testing Power, Data, FF&amp;E - Remediation Reporting, stage 1_x000D_
22/01/16: CM PCC form submitted with new dates-Project will closedown 12/08/2016_x000D_
18/08/15: CM Update from the Portfoilo Board meeting- PCC forms should be on the way our way imminently to move above the line._x000D_
12/08: CM JR and Julian will be talking about the KBM and completing this on a PCC form next week._x000D_
14/07/15 CM: Approved at Pre-sanction today. From a finicial perspective the funding will come under Business Support/services and not ITI&amp;SD. Discussion between Julian Childs and Jane Rocky need to be had about tracking of the key board milestones for the board review. There is a rent free period. Note: Funds will cover the server moves for networks._x000D_
_x000D_
10/07/15 CM - Julian Childs has  raised a board paper to be brought forward at next weeks Pre-sanction  meeting on 14/07</v>
          </cell>
          <cell r="AO322">
            <v>42580</v>
          </cell>
          <cell r="AP322">
            <v>42594</v>
          </cell>
        </row>
        <row r="323">
          <cell r="A323">
            <v>3620</v>
          </cell>
          <cell r="B323" t="str">
            <v>COR3620</v>
          </cell>
          <cell r="C323" t="str">
            <v>Implementation of UNC Modification 0473: Project Nexus – Allocation of Unidentified Gas</v>
          </cell>
          <cell r="D323">
            <v>42271</v>
          </cell>
          <cell r="E323" t="str">
            <v>PD-CLSD</v>
          </cell>
          <cell r="F323">
            <v>42718</v>
          </cell>
          <cell r="G323">
            <v>0</v>
          </cell>
          <cell r="H323">
            <v>42104</v>
          </cell>
          <cell r="I323">
            <v>42118</v>
          </cell>
          <cell r="J323">
            <v>0</v>
          </cell>
          <cell r="K323" t="str">
            <v>ALL</v>
          </cell>
          <cell r="M323" t="str">
            <v>Joanna Ferguson</v>
          </cell>
          <cell r="N323" t="str">
            <v>ICAF 15/04/2015_x000D_
Pre-Sanction 07/07/15_x000D_
BER at Pre-Sanction 04/08/15</v>
          </cell>
          <cell r="O323" t="str">
            <v>Lorraine Cave</v>
          </cell>
          <cell r="P323" t="str">
            <v>CO</v>
          </cell>
          <cell r="Q323" t="str">
            <v>COMPLETE</v>
          </cell>
          <cell r="R323">
            <v>1</v>
          </cell>
          <cell r="T323">
            <v>10000</v>
          </cell>
          <cell r="U323">
            <v>42195</v>
          </cell>
          <cell r="V323">
            <v>42209</v>
          </cell>
          <cell r="W323">
            <v>42230</v>
          </cell>
          <cell r="Y323" t="str">
            <v>Pre-Sanction 4/08/15- Lorraine Cave</v>
          </cell>
          <cell r="Z323">
            <v>87750</v>
          </cell>
          <cell r="AC323" t="str">
            <v>SENT</v>
          </cell>
          <cell r="AD323">
            <v>42282</v>
          </cell>
          <cell r="AE323">
            <v>1</v>
          </cell>
          <cell r="AF323">
            <v>3</v>
          </cell>
          <cell r="AG323" t="str">
            <v>14/12/16: Cm Closed down as all outstanding documents are now in the configuration Library_x000D_
03.10.16: CM CCN back from Chris Warner approved. CM has chased for ECF and lessons learnt to closedown project_x000D_
30/09/16: Cm sent the CCN to networks today._x000D_
24/08/16: CM from planning meeting 90% complete closedown in Sept 16_x000D_
22.07.16: This has 100% delivered and now in closedown  this will fully be by 30.09.16. Cm has met up with Ian snookes and he will confirm in writing that no delivary documents were ever produced for this project. Closedown should be complted by 15th August 16._x000D_
09/07/16: Delivery 95% complete_x000D_
08/06/16: CM Delivery on 85% on track_x000D_
21/03/16: Cm Planning meeting - Still on track and up the delivery 65%_x000D_
27/01/16: Update from Planning Meeting, 26/01/16 - Delivery 50% complete. _x000D_
16/11/15 CM: Update from planning meeting. 10% of delivery complete. Implementation date is still Aug 16._x000D_
28/10/15 DC CCN due date input as agreed with CM to allow us to track the closedown._x000D_
16/10/15 EC: Update following Portfolio Plan Meeting, 15/10/15 - delivery is 5% complete. _x000D_
05/10/15: CM SN sent to networks on 05/10/15. _x000D_
24/09/15 CM: CA received from networks, sent onto project team to proceed with SNIR due date on 08/10/15_x000D_
21/09/15 CM: Awaiting a CA and PCC form to be completed. This will be chased by DD. EAF has been loaded into the Config library via finance_x000D_
14/09/15 CM Requested an update from Darran for CA and when the BER will be approved. DD has confirmed he will chase Jo fergusson again for this next week_x000D_
03/09/15 CM Update from DD that the EAF has been approved now and PO to remind DD that the BER response expires on 12/10/15_x000D_
02/0915: CM Update from Darran Dredge the EAF has been signed off and been sent for approval via email for the Pre-sanction group to review. Waiting on JR signiture _x000D_
28/06/15 CM Review of the BER &amp; Business case have gone to the Pre-sanction group for review with a voting button on. Not brought to pre-sanction meeting but email to the group._x000D_
26/08/15 CM Update from Ian Snookes - The EAF form is still under discussion and needs to be signed off from John Trevena. Therefore, the EAF and BER may need to come back to Pre-sanction for further review._x000D_
17/08: CM-update from DD - EAF to be approved this week. KR will require the PCC form once the CA has been received._x000D_
14/08; CM sent the BER on 14/08. The EAF requires approvals from JR by 19/08, DD to send the approved EAF to Portfolio Office_x000D_
13/08: CM In CMSG today DD has said the BER will be sent to us today to go out to the networks._x000D_
12/08 CM reminder sent to DD for BER due on Friday 14th_x000D_
04/08/15 CM - BER Approved at Pre-Sanction on 4th August. DD needs to make amendments to the BER and sent back to PO ready to send out to the networks (see Pre-sanction minutes). BER/EAF will increase by £5K. Pot 3 budget._x000D_
_x000D_
31/07/15 CM DD has submitted the BER for pre-sanction meeting on 4/08/15._x000D_
_x000D_
30/07/15 CM:BER will go to pre-sanction on 11th Aug_x000D_
20/07/15 CM Update from LC below the line but start up is on track._x000D_
10/07/15 CM- BEIR now sent via email_x000D_
_x000D_
10/07/15 CM- BEO received from J Ferguson. On 10/07 sent email to internal stating that we have recived the BEO and BEIR will be sure by 24/07/15._x000D_
_x000D_
08/07/2015 CM - Start up doc was approved at pre sanction meeting on 07/07._x000D_
_x000D_
08/05/2015 AT - EQR sent_x000D_
_x000D_
24/04/2015 AT - EQIR Distributed_x000D_
_x000D_
15/04/2015 AT - Approved at ICAF</v>
          </cell>
          <cell r="AH323" t="str">
            <v>CLSD</v>
          </cell>
          <cell r="AI323">
            <v>42646</v>
          </cell>
          <cell r="AJ323">
            <v>42132</v>
          </cell>
          <cell r="AL323">
            <v>42285</v>
          </cell>
          <cell r="AO323">
            <v>42580</v>
          </cell>
          <cell r="AP323">
            <v>42643</v>
          </cell>
        </row>
        <row r="324">
          <cell r="A324">
            <v>3697</v>
          </cell>
          <cell r="B324" t="str">
            <v>COR3697</v>
          </cell>
          <cell r="C324" t="str">
            <v xml:space="preserve"> iEP Project Support _x000D_
(iEP support for key project stages e.g. Config, Testing, Cut-Over and go-live)</v>
          </cell>
          <cell r="D324">
            <v>42600</v>
          </cell>
          <cell r="E324" t="str">
            <v>PD-CLSD</v>
          </cell>
          <cell r="F324">
            <v>42744</v>
          </cell>
          <cell r="G324">
            <v>0</v>
          </cell>
          <cell r="H324">
            <v>42136</v>
          </cell>
          <cell r="I324">
            <v>42158</v>
          </cell>
          <cell r="J324">
            <v>0</v>
          </cell>
          <cell r="K324" t="str">
            <v>NNW</v>
          </cell>
          <cell r="L324" t="str">
            <v>NGT</v>
          </cell>
          <cell r="M324" t="str">
            <v>Beverly Viney</v>
          </cell>
          <cell r="N324" t="str">
            <v>Pre-Sanction -28/07/15_x000D_
Pre-Sanction 05/07/16</v>
          </cell>
          <cell r="O324" t="str">
            <v>Rachel Addison</v>
          </cell>
          <cell r="P324" t="str">
            <v>CO</v>
          </cell>
          <cell r="Q324" t="str">
            <v>COMPLETE</v>
          </cell>
          <cell r="R324">
            <v>0</v>
          </cell>
          <cell r="S324">
            <v>42744</v>
          </cell>
          <cell r="U324">
            <v>42159</v>
          </cell>
          <cell r="V324">
            <v>42173</v>
          </cell>
          <cell r="W324">
            <v>42237</v>
          </cell>
          <cell r="Y324" t="str">
            <v>Pre Sanction/XEC</v>
          </cell>
          <cell r="Z324">
            <v>191553</v>
          </cell>
          <cell r="AC324" t="str">
            <v>SENT</v>
          </cell>
          <cell r="AD324">
            <v>42265</v>
          </cell>
          <cell r="AE324">
            <v>0</v>
          </cell>
          <cell r="AF324">
            <v>5</v>
          </cell>
          <cell r="AG324" t="str">
            <v>09/01/17- CM ECF now filed in confi and will close down this project._x000D_
13/12/16 DC CCN received from Networks and emailed to project.  Put on tracker and sent to config lib._x000D_
18/11/16 The CCN was sent out today._x000D_
14/10/16: The CCN due date has been pushed back requested by Manisha_x000D_
26.08.16: Cm No Scope notification required as National Grid have agreed this and manisha has sent approval._x000D_
18/08/16: Cm The CA has been approved from Justin Goodesinge and sent over to the project teams._x000D_
03/08/16 DC BER sent out to network today._x000D_
26.07.16: Manisha planning meeting up date - Implementation on 30th July. _x000D_
Finished with testing - everything on track. _x000D_
CM has moved the closedown to end of Sept 16_x000D_
05/07/16 DC RA presented a revised Business Case and BER today. Both have been approved.  The Business Case is due to go to XEC this month._x000D_
08/06/16: A change vairation have been receved from Bev Viney today. JH has confirmed this will be amnaged through Commercial and I have logged the Cr onto the configuration library_x000D_
07/06/16: Cm update from the planning meeting-SIT &amp; UAT is still ongoing. National Grid due to provide project dates for remaining phases by end of this week. Once dates are received Rachel to complete PCC form to committ the dates. _x000D_
_x000D_
26/04/2016 UAT hasn’t yet started as they are still doing their SIT testing. UAT is planned to be started by the end of the month. MB to raise a PCC form with indicative dates from the plan containing months by the middle of next week. Implementation should occur in July._x000D_
29/03/16: New PCC form received from JH team - new implementation date of 10/04/16 and close down due 10.06.2016- No update yet for iEP dates.._x000D_
EUP3 testing completed on 23/03/16 and is 100%.._x000D_
21.03.16: Cm planning meeting - RA waiting on the detail of the scope and once we have this they will be able to confirm definate dates._x000D_
11/03/16: RA has sent an email stating that we might need to send out a revised BER for this to support the change variation which has come in from the networks. RA will keep us updated._x000D_
23/02/16;planning meeting : Expecting the dates to change and a PCC form will be done by Manisha, once they know the dates_x000D_
_x000D_
15/02/16: CM PCC form will need to be submitted from RA IEP- NG are replanning the dates for iEP so these are likely to change._x000D_
04/02/16- Update from Bulk Summary - NGIS hosted a workshop on 27th Jan to talk through their iEP architecture and a high level testing plan. They also presented their project plan, approach and Cutover strategy.  The high level testing dates have shifted slightly from the original schedule due to a delay in the progression of iEP's SIT phase. NGIS are due to share firm dates following NG Board approval. If the implementation date moves from June, its likely that the project costs will need to be resanctioned._x000D_
_x000D_
25/01/16: Jessica has sent in supporting email that we won't have documents for this for audit as only support NG. Not sure is the UAT has finished on 15/01/16 yet, JH to keep us informed._x000D_
14/12/15:CM - ONLY SUPPORTING (NG). AT DELIVERY STAGE. REMOVE IMPLEMENTATION. CHECK PCC FORM FOR DATES AND STAGES. MB TO PRODUCE NOTE ON WHY NO TEST DOCS.  MANISHA/RACHEL TO SEND A SUMMARY OF ANALYSIS/DESIGN AND BUILD._x000D_
28/10/15 DC CCN due date input as agreed with CM to allow us to track the closedown._x000D_
16/10/15 EC: Update following Portfolio Plan Meeting, 15/10/15 - PCC form needed to move this above the line._x000D_
21/09/15 CM: Update give to Jo Duncan that the SNIR is due tomorrow and PCC form will be due also._x000D_
18/09/15 EC: Received SN into box today, I have actioned._x000D_
14/09/15 CM: Email chaser sent to JH reminding her the SNIR is due on 22.09 and PCC form needs to be submitted._x000D_
09/09/15 CM - CA recevied from NOR on 08/09/15. Please keep Manisha Bhardwaj copied into all documents to do with this change_x000D_
06/08/15 DC BER received from RA and sent out today. NC filed into CL._x000D_
28/07/15: CM - RA advised to hold fire with the BER for now as there maybe amendments to be made on both the Business case and BER following XEC next week._x000D_
RA has been speaking with Commercial and the price that Wipro provided for the PM role in the SOW is incorrect so this may have an impact on the costs. Therefore amendments may need to be made to the P50. RA will send the latest version of the BER next week (hopefully!) _x000D_
_x000D_
28/07/15: CM BER, Business Case and Supporting EAF was Approved at Pre-Sanction on 28th July 2015._x000D_
_x000D_
24/07/15: CM BER, EAF and Business Case submitted for next weeks Pre-Sanction meeting 28.07.15._x000D_
_x000D_
18/06/15- BEIR sent to NGT- CM_x000D_
_x000D_
18/06/15 - BEIR chaser email sent to JH and RA. CM_x000D_
_x000D_
12/06/215 - BER Approved at ICAF 02/06/2015_x000D_
_x000D_
04/06/2015 AT - As per email, this has transferred straight to BER no EQR document was sent. Original EQR due Date was 30/06/2015.</v>
          </cell>
          <cell r="AH324" t="str">
            <v>CLSD</v>
          </cell>
          <cell r="AI324">
            <v>42717</v>
          </cell>
          <cell r="AK324">
            <v>42185</v>
          </cell>
          <cell r="AO324">
            <v>42581</v>
          </cell>
          <cell r="AP324">
            <v>42692</v>
          </cell>
        </row>
        <row r="325">
          <cell r="A325">
            <v>3841</v>
          </cell>
          <cell r="B325" t="str">
            <v>COR3841</v>
          </cell>
          <cell r="C325" t="str">
            <v>UNC Modification 0518S - Shipper Verification of meter and address details following system meter removals - Interim solution</v>
          </cell>
          <cell r="E325" t="str">
            <v>BE-CLSD</v>
          </cell>
          <cell r="F325">
            <v>42507</v>
          </cell>
          <cell r="G325">
            <v>0</v>
          </cell>
          <cell r="H325">
            <v>42290</v>
          </cell>
          <cell r="J325">
            <v>0</v>
          </cell>
          <cell r="K325" t="str">
            <v>ADN</v>
          </cell>
          <cell r="L325" t="str">
            <v>SGN</v>
          </cell>
          <cell r="M325" t="str">
            <v>Sue Hilbourne &amp; Hilary Chapman</v>
          </cell>
          <cell r="N325" t="str">
            <v>ICAF 21/10/2015_x000D_
Pre-Sanction - 10/11/2015</v>
          </cell>
          <cell r="O325" t="str">
            <v>Lorraine Cave</v>
          </cell>
          <cell r="P325" t="str">
            <v>CO</v>
          </cell>
          <cell r="Q325" t="str">
            <v>CLOSED</v>
          </cell>
          <cell r="R325">
            <v>1</v>
          </cell>
          <cell r="S325">
            <v>42507</v>
          </cell>
          <cell r="T325">
            <v>0</v>
          </cell>
          <cell r="U325">
            <v>42391</v>
          </cell>
          <cell r="V325">
            <v>42405</v>
          </cell>
          <cell r="W325">
            <v>42416</v>
          </cell>
          <cell r="Y325" t="str">
            <v>Pre-Sanction 10.11.2016</v>
          </cell>
          <cell r="AE325">
            <v>0</v>
          </cell>
          <cell r="AF325">
            <v>3</v>
          </cell>
          <cell r="AG325" t="str">
            <v>17/05/16: Sue Hilbourne has emailed to confirm to now close this change down as the BER had expired._x000D_
See emails to confirm in the config library._x000D_
13.05.16: CM has sent and email to Colin T and Sue asking of they are happy to close this as BER expired on 12.05.16_x000D_
21.3.2016 Cm to chased the CA back today_x000D_
12/02/16 CM: Sent the BER to networks today after speaking with LC confirming to send this out. _x000D_
05/02/16 CM - BEIR sent today- Lorraine Cave has advised to give the BER due date of 16.02.2016._x000D_
_x000D_
21/01/16 EC - Emailed EM and SH to remind them BEO needs to be received by 3/2/16, when the EQR expires. _x000D_
14/12/15: Cm - NO BEO RECEIVED YET._x000D_
10/11/15 CM : BER approved at Pre-Sanction today. CM has made small amendments and emailed them over to LC MT and DA. Agreed at Pre-sanction that there will be be NO EAF produced or CCN as there are no costings to the BER and no internal costs. This has been agreed with Mark Bignell from Finance._x000D_
06/11/15- BER submitted for pre-sanction- this BER will be linked to xrn3834._x000D_
06/11/15 DC: The BER is a zero cost so will not need to go to pre-sanction if there is nothing else on the agenda, this is to be sent via email for review as per LC today._x000D_
03/11/15:CM EQR submitted from Lorraine cave into the mailbox. Sent out to the networks today. The BER delivery time scales stated in the EQR - On or before the 11th November 2015, subject to receiving a Business Evaluation Order (BEO)._x000D_
02/11/15 CM Reminder sent to LC today via email for EQIR_x000D_
27/10/15 CM Logged onto Clarity and requested WBS Codes_x000D_
21/10/2015 DC Approved at ICAF today. LC to support with documentation only.</v>
          </cell>
          <cell r="AK325">
            <v>42311</v>
          </cell>
        </row>
        <row r="326">
          <cell r="A326">
            <v>3701</v>
          </cell>
          <cell r="B326" t="str">
            <v>COR3701</v>
          </cell>
          <cell r="C326" t="str">
            <v>Amendment to Theft of Gas Calculator</v>
          </cell>
          <cell r="E326" t="str">
            <v>CO-CLSD</v>
          </cell>
          <cell r="F326">
            <v>42299</v>
          </cell>
          <cell r="G326">
            <v>0</v>
          </cell>
          <cell r="H326">
            <v>42139</v>
          </cell>
          <cell r="J326">
            <v>1</v>
          </cell>
          <cell r="K326" t="str">
            <v>ADN</v>
          </cell>
          <cell r="L326" t="str">
            <v>NGD, SSGN, WWU, NGN</v>
          </cell>
          <cell r="M326" t="str">
            <v>Chris Warner</v>
          </cell>
          <cell r="N326" t="str">
            <v>ICAF Approved - 20/05/15</v>
          </cell>
          <cell r="O326" t="str">
            <v>Dave Addison</v>
          </cell>
          <cell r="P326" t="str">
            <v>CO</v>
          </cell>
          <cell r="Q326" t="str">
            <v>CLOSED</v>
          </cell>
          <cell r="R326">
            <v>1</v>
          </cell>
          <cell r="S326">
            <v>42299</v>
          </cell>
          <cell r="AE326">
            <v>0</v>
          </cell>
          <cell r="AF326">
            <v>3</v>
          </cell>
          <cell r="AG326" t="str">
            <v>2/12/15 - CF - This CO ideally should have had a change request and followed the CR route because this change was delivered by BICC team and it was a very small change that was delivered even before this change order was raised referenced in the email sent by Hilary dated 12/8/2015. Hence we have updated the status of this change to CO-CLSD._x000D_
_x000D_
22/10/2015 DC CCN received back from CW approved._x000D_
22/10/2015 DC Sent an email today asking CW to approve the CCN._x000D_
24/09/15: CM has emailed the CCN to originator received from LC._x000D_
_x000D_
10/09 CM: MT - confirmed with Chris Warner at the CMSG today that we will now go straight to CCN. MT will draft the CCN and send across to Lorraine Cave for this to be sent across to Chris Warner. BER due to date to be taken out. CM to confirm this to the networks._x000D_
_x000D_
04/09/15: CM Hilary has confirmed that project manager should be Dave Addison. Please DO NOT include David Addison in on the emails back and fourth for this change. Please just email Hilary and Murray, unless Dave needs to be CC in for audit purposes. Reminder sent to HC &amp; MT for BER on 18/09_x000D_
_x000D_
25/08/15 CM:  Murray Thomson &amp; Hilary Chapman has confirmed to defer the BER date 3 weeks to 18 Sept (currently set for 28th Aug).BEIR  will be re-sent today._x000D_
_x000D_
12/08 CM : KR has emailed HC requesting the Startup document to be completed. As this will need to go to pre-sanction next week._x000D_
_x000D_
12/08/15: CM - Email from Hilary confirming that Chris Warner is happy to skip the EQR stage and we will now go stright to BER stage. Therefore, the BEIR will be send today with the BER to go to pre-sanction on 25/08/15._x000D_
_x000D_
06/08/15: CM emailed MT advising to wait until next week when Chris Warner and Lorraine will be back from her their holidays to have approval that we can skip the EQIR stage completely and go straight to sending the BEIR with the BER due date on. CM to chase this up next week. CM will speak to LC on 10/08/15 to confirm LC is happy to skip the EQR stage. Either way documentation if it is EQR or BER will go out by 21/08/15. _x000D_
_x000D_
30/07 CM : CM has sent out the CO acknowledgment today. With a 10 day response time for the EQIR. Murray T will then speak with Chris Warner once back from holiday about going striaght to the BER stage._x000D_
29/07 CM - MT will be confirming to PO office that the start up approach and BER will be the next stage of documentation. This will need to go to Pre-Sanction._x000D_
28/07/15 CM - MT will go ahead and process the EQIR stage._x000D_
_x000D_
24/07/15 CM: WBS codes sent from finance- XAO/03078_x000D_
_x000D_
22/07/15 CM - CM to chase up LC and HC of when we should be sending out the EQIR to originator?_x000D_
_x000D_
20/05/15: Lorraine and Dave Addison to confirm if any costs are involved following ICAF on 20/05/2015</v>
          </cell>
          <cell r="AH326" t="str">
            <v>CLSD</v>
          </cell>
          <cell r="AI326">
            <v>42299</v>
          </cell>
          <cell r="AP326">
            <v>42272</v>
          </cell>
        </row>
        <row r="327">
          <cell r="A327">
            <v>3825</v>
          </cell>
          <cell r="B327" t="str">
            <v>COR3825</v>
          </cell>
          <cell r="C327" t="str">
            <v>Feasibility Analysis for CMS, Gemini and Data Centre Shared Services</v>
          </cell>
          <cell r="E327" t="str">
            <v>CO-RCVD</v>
          </cell>
          <cell r="F327">
            <v>42342</v>
          </cell>
          <cell r="G327">
            <v>0</v>
          </cell>
          <cell r="H327">
            <v>42270</v>
          </cell>
          <cell r="J327">
            <v>0</v>
          </cell>
          <cell r="N327" t="str">
            <v>ICAF- 30/09/15</v>
          </cell>
          <cell r="O327" t="str">
            <v>Azam Saddique</v>
          </cell>
          <cell r="P327" t="str">
            <v>CR</v>
          </cell>
          <cell r="Q327" t="str">
            <v>LIVE</v>
          </cell>
          <cell r="R327">
            <v>0</v>
          </cell>
          <cell r="AE327">
            <v>0</v>
          </cell>
          <cell r="AF327">
            <v>7</v>
          </cell>
          <cell r="AG327" t="str">
            <v>03/02/16: Not tracked on the above and below the line report - left on the plan- but not tracked as a project_x000D_
04/12/15- Now being tracked as an internal project - WBS codes request and email to Finances -No need for it to go onto Clarity._x000D_
_x000D_
30/09/15 - 30/09: Business Case was - Approved at ICAF meeting today- no going to be a project but managed through Tech Dev and support through UK Link SME's. Not to be logged into Clearquest.</v>
          </cell>
        </row>
        <row r="328">
          <cell r="A328">
            <v>3907</v>
          </cell>
          <cell r="B328" t="str">
            <v>COR3907</v>
          </cell>
          <cell r="C328" t="str">
            <v>Server Migration Support Project</v>
          </cell>
          <cell r="E328" t="str">
            <v>PD-IMPD</v>
          </cell>
          <cell r="F328">
            <v>42978</v>
          </cell>
          <cell r="G328">
            <v>0</v>
          </cell>
          <cell r="H328">
            <v>42341</v>
          </cell>
          <cell r="J328">
            <v>0</v>
          </cell>
          <cell r="N328" t="str">
            <v>ICAF - 09/12/15_x000D_
Pre-Sanction 19/01/2016_x000D_
CR ICAF 07/12/16_x000D_
Pre-Sanction 17/01/17 Revised Business Case</v>
          </cell>
          <cell r="O328" t="str">
            <v>Emma Rose</v>
          </cell>
          <cell r="P328" t="str">
            <v>CR</v>
          </cell>
          <cell r="Q328" t="str">
            <v>LIVE</v>
          </cell>
          <cell r="R328">
            <v>0</v>
          </cell>
          <cell r="AE328">
            <v>0</v>
          </cell>
          <cell r="AF328">
            <v>7</v>
          </cell>
          <cell r="AG328" t="str">
            <v>31/08/17 DC Update from planning meeting from ME, take off hold this is due to complete 30/03/2018._x000D_
26/07/17 Dc update from planning meeting, waiting for dates for when theyn can plan the work._x000D_
27/06/17 DC ME confirmed on hold._x000D_
17/05/17 DC I received an email forwarded from ME from ER regarding the Disaster Receovery Testing.  This is likely to take place in Sept 17 now.  I have moved the CCN date out._x000D_
19/04/17 DC Emailed  ER and she has confirmed she is happy for me to move the CCN date to the first of July for the time being, they are in the middle of replanning and she will confirm an update near the time._x000D_
17/03/17 DC Changed status after discussion with ME._x000D_
14/03/17 DC ER has asked for me to send a CR to ME team, No need to go back to ICAF with this._x000D_
17/01/17 DC BC approved at Pre-Sanction today, will be going to XEC  24th._x000D_
16/01/17 DC Change request approved via email. Sent to ME team for completion_x000D_
19/12/16 DC spoke to DD and LC today, they have confirmed this is going to be BAU.  DD is to send EQIR today and confirm details with networks._x000D_
07/12/16: Cm a CR has been approved at ICAF today to finalise 7 system that need decommisioning. This will be completed by Apps Support in Ops._x000D_
09/11/16:CM A CR has been raised and approved at ICAF today and will be part of scop for the main project of COR3907._x000D_
29/09/16: CM The dates for this project are;_x000D_
Implementation 14/10/2016_x000D_
The closedown for this project will not happen just yet as there is going to be another Phase (Disaster recovery) so closedown will be pushed back till the end of that implementation._x000D_
12/07/16 DC A Revised Business Case was completed, LC had a meeting VK and decided this did not need to go to pre-sanction today.  All correspondence is in the folder._x000D_
08.06.16: PCC form will be raised to be pushed back 4 weeks_x000D_
13.05- LC will be looking at forecast again for re-sanction._x000D_
21/03/16: Planning meeting  today - Role out to be completed 24.03 90%. Started on USB completed. Started Critrix testing. Docs to come from Emma Rose asap._x000D_
29.01.16: Both EAF and Business cases are filed in config library._x000D_
The dates submitted for inclusion on the Portfolio Plan are for the testing and implementation of the following three work streams included within the project scope:_x000D_
1.	XP with Office 2010_x000D_
2.	Offline Systems – Citrix Deliver_x000D_
3.	CPI Link – USB Stick delivery_x000D_
The delivery phase of this project does not conform to the standard model of Analysis, Design, Build and Test. Previous work has been conducted by CSC for the work defined in xASR187 and xASR188 which removes further need for analysis. Each work stream will move directly into a testing phase._x000D_
_x000D_
22/01/16: CM The start up approach now approved at Pre-sanction. Nextdoc to be produced will be_x000D_
22/12/15 DC Spoke to Jane Rocky after Pre Sanction today and she is still going over costs for this start up.  CM is to chase up Thursday._x000D_
17/12/15 DC Jane Rocky has emailed to say she will not approve the start up document until she understands the costings.  I have spoken with Michelle Fergusson and she is aware that Jane wanted to have a look.  Michelle will be going through the costs probably on Monday with Jane.  I am to chase her up Tuesday if I have heard nothing._x000D_
17/12/15 DC the Start Up document has been emailed to the review group.  I have asked for any objections to be voiced by 3pm today.  All approvals have been filed in the change orders file. _x000D_
09/12/2015 DC/CM - Approved at ICAF this morning, Internal project. The team have been working on the WBS codes have been done, email sent to MF/ER. Logged onto Clarity. This is an internal project which will be managed by ASA team, internal documents will be produces for this by ASA - start up, Business Case.  Vicky Palmer has took to exec meeting._x000D_
03/12/2015 DC Change Request received and actioned today.  This will go to ICAF 09/12/15.</v>
          </cell>
          <cell r="AO328">
            <v>43008</v>
          </cell>
        </row>
        <row r="329">
          <cell r="A329">
            <v>3908</v>
          </cell>
          <cell r="B329" t="str">
            <v>COR3908</v>
          </cell>
          <cell r="C329" t="str">
            <v>Upgrade/Migration of our existing CMS and Gemini Control-M Servers</v>
          </cell>
          <cell r="E329" t="str">
            <v>EQ-CLSD</v>
          </cell>
          <cell r="F329">
            <v>42522</v>
          </cell>
          <cell r="G329">
            <v>0</v>
          </cell>
          <cell r="H329">
            <v>42345</v>
          </cell>
          <cell r="J329">
            <v>0</v>
          </cell>
          <cell r="N329" t="str">
            <v>ICAF - 09/12/15_x000D_
Pre-sanction-22/12/15</v>
          </cell>
          <cell r="O329" t="str">
            <v>Christina Mcarthur</v>
          </cell>
          <cell r="P329" t="str">
            <v>CR</v>
          </cell>
          <cell r="Q329" t="str">
            <v>CLOSED</v>
          </cell>
          <cell r="R329">
            <v>0</v>
          </cell>
          <cell r="S329">
            <v>42522</v>
          </cell>
          <cell r="AE329">
            <v>0</v>
          </cell>
          <cell r="AF329">
            <v>7</v>
          </cell>
          <cell r="AG329" t="str">
            <v>01/06/16: Confirmation to now close down this project as per the last planning meeting. The conclusion is to recommend that an upgrade of Enterprise Manager and Agent software is to be done after UKLP goes lives and is stable.  _x000D_
A new Change will need to be raised after go live of UK Link for this to be re-looked at._x000D_
24/05/16 Please see the change orders file for this project.  This project is to be closed once we have received an email confirming form CC_x000D_
17/05/16CM Mike will chase for an uopdate at the next planning meeting._x000D_
_x000D_
17/03/16 CM update from Cmc:This will not go for approval at XEC and will possibly be closed down, stakeholder meeting next week to dicuss options to delay 12 to 18 months._x000D_
22.02: Update from the plan Tentative Business Case and XEC approval in Mid March_x000D_
25/01/16: Update from Christina McA- The update for this project is that the strategy for delivery may change as there is other work within IS Operations that may incorporate the hardware upgrade, I am waiting for a formal instruction from Chris Fears hopefully this week on how we move forward or not.  _x000D_
11/01/16: Cm Documentation meeting with AS and Cmc - documents required to be produced are: EAF, Project brief (in replace of the PID),RACI, PRF, Business Case_x000D_
22/12/15 DC This start up was approved at Pre Sanction today._x000D_
22/12/15: CM Chased Dan Williamson and Cmc for the start Up approcah to be done and CAT tool. Can be sent round for review via email as the next pre-sanc meeting is not until 12/01/16._x000D_
14/12/15 CM : Planning meeting- START UP DOCS TO BE SENT THROUGH THIS WEEK (20TH DEC FOR STARTUP APPROACH). Next Pre-Sanction 5th Jan – will need to send it round as an email for approval instead of going to the meeting._x000D_
10/12/2015 DC Email sent to finance to raised WBS codes._x000D_
_x000D_
09/12/2015 DC/CM - Approved at ICAF this morning Internal project. Logged onto Clarity- Christina McArthur will be Project Manager. Internal documents ie, Start Up approach and Business Case to be completed by Dan Willamson. Start Up approach will need to be produced by 24/12/15_x000D_
07/12/2015 DC Change Request received today. CM to confirm M2 authorisation ready for ICAF 09/12/15. Emailed to JR for review</v>
          </cell>
        </row>
        <row r="330">
          <cell r="A330">
            <v>2831.5</v>
          </cell>
          <cell r="B330" t="str">
            <v>COR2831.5</v>
          </cell>
          <cell r="C330" t="str">
            <v>Smart Metering UNC MOD 430 DCC Testing and Trialling</v>
          </cell>
          <cell r="D330">
            <v>42802</v>
          </cell>
          <cell r="E330" t="str">
            <v>PD-IMPD</v>
          </cell>
          <cell r="F330">
            <v>42830</v>
          </cell>
          <cell r="G330">
            <v>0</v>
          </cell>
          <cell r="H330">
            <v>42360</v>
          </cell>
          <cell r="J330">
            <v>0</v>
          </cell>
          <cell r="K330" t="str">
            <v>ALL</v>
          </cell>
          <cell r="M330" t="str">
            <v>Jo Fergusson</v>
          </cell>
          <cell r="N330" t="str">
            <v>Pre-Sanction 24/01/17 Revised BER _x000D_
BER Pre-Sanction 08/12/2015_x000D_
ICAF 23/12/2015_x000D_
Revised BC Pre-Sanction 10/01/17</v>
          </cell>
          <cell r="O330" t="str">
            <v>Helen Pardoe</v>
          </cell>
          <cell r="P330" t="str">
            <v>CO</v>
          </cell>
          <cell r="Q330" t="str">
            <v>LIVE</v>
          </cell>
          <cell r="R330">
            <v>1</v>
          </cell>
          <cell r="Y330" t="str">
            <v>CMSG &amp; Pre-sanction</v>
          </cell>
          <cell r="Z330">
            <v>330000</v>
          </cell>
          <cell r="AC330" t="str">
            <v>SENT</v>
          </cell>
          <cell r="AD330">
            <v>42811</v>
          </cell>
          <cell r="AE330">
            <v>0</v>
          </cell>
          <cell r="AF330">
            <v>42</v>
          </cell>
          <cell r="AG330" t="str">
            <v>22/05/2017 IB - Confirmation from DW, JR, SM &amp; HP that closedown activities are on hold. Will revisit in 6 months._x000D_
05/04/17 DC email from ME to confirm closedown date of 29/06/2017._x000D_
22/03/17 DC Email from JF confirming the dates for CCN will be end of May._x000D_
17/03/17 SN sent from Project to issue to networks._x000D_
08/03/2017 DC CA recevied from Networks today._x000D_
24/01/17 DC Revised BER approved at Pre-Sanction today and sent to networks._x000D_
0/01/17 DC JF and HP submitted a revised BC to Pre-Sanction today.  This has been approved and will go to Board next Tuesday 17/1 for approval.  I hve asked DM for a copy of the signed EAF.  The BC has been uploaded to the config Lib._x000D_
08/06/16: CM UpdateStill waiting on firm dates from DCC should know  more at the end of June_x000D_
14/04/16 DC SN sent out to Network today._x000D_
30/03/16: PCC form submitted to move above the line from JF. DCC test phase 1 to begin on 19/06/16_x000D_
29/03/16: SNIR sent today to networks_x000D_
21/03/16: planning meeting - PWO and SNIR will be due on 29th March. Dan M to do_x000D_
11/03/2016: CM CA received from Jo Ferguson_x000D_
26/02/2016 DC: JF has sent an email to Jo Ferguson asking her to send back the CA so we can proceed._x000D_
22/02/2015: A PCC form will be provided once CA back._x000D_
_x000D_
27/01/16: Update from Planning Meeting, 26/01/16 - Waiting for CA still and then they can provide a PCC form for testing stage._x000D_
_x000D_
14/01/16: CM Update from Jon Follows at CMSG- BER has gone out. Waiting on CA back for this. CM will chase Jo Ferguson/ Alex Ross on email._x000D_
Looking to have consultation to commence in July._x000D_
DCC SIT testing- will need to be provided in May / June to start sending the data._x000D_
_x000D_
23/12/2015: CM: Change Order received from jo Ferguson on 22.12.15- This was spoken about at ICAF and approved. The BER went to Pre-sanction on 8th Dec 2015 and got approved but we have been waiting on the Change Order to come through before we could send the BER out. CMSG was an agreement not to send an EQR. Jon Follows will send over the BER to be sent to Networks today.</v>
          </cell>
          <cell r="AH330" t="str">
            <v>PROD</v>
          </cell>
          <cell r="AL330">
            <v>42816</v>
          </cell>
          <cell r="AM330">
            <v>42811</v>
          </cell>
          <cell r="AN330">
            <v>42811</v>
          </cell>
          <cell r="AO330">
            <v>42832</v>
          </cell>
          <cell r="AP330">
            <v>43024</v>
          </cell>
        </row>
        <row r="331">
          <cell r="A331">
            <v>3928</v>
          </cell>
          <cell r="B331" t="str">
            <v>COR3928</v>
          </cell>
          <cell r="C331" t="str">
            <v>AQ Review 2016</v>
          </cell>
          <cell r="E331" t="str">
            <v>PD-CLSD</v>
          </cell>
          <cell r="F331">
            <v>42807</v>
          </cell>
          <cell r="G331">
            <v>0</v>
          </cell>
          <cell r="H331">
            <v>42377</v>
          </cell>
          <cell r="J331">
            <v>0</v>
          </cell>
          <cell r="N331" t="str">
            <v>ICAF 13/01/2016</v>
          </cell>
          <cell r="O331" t="str">
            <v>Emma Rose</v>
          </cell>
          <cell r="P331" t="str">
            <v>BI</v>
          </cell>
          <cell r="Q331" t="str">
            <v>CLOSED</v>
          </cell>
          <cell r="R331">
            <v>0</v>
          </cell>
          <cell r="S331">
            <v>42807</v>
          </cell>
          <cell r="AE331">
            <v>0</v>
          </cell>
          <cell r="AF331">
            <v>6</v>
          </cell>
          <cell r="AG331" t="str">
            <v>13/03/17 DC Closed _x000D_
20/01/17: CM closedown and acceptance criteria saved in config library. Just need to audit all of the docuements before closing down._x000D_
24/08/16: Cm Planning meeting Phase one complete._x000D_
11/07/16: CM last planning meeting- Phase 1 60% complete_x000D_
21/03/16: Planning meeting update - Initiation 100%. Starting Phase 1 and Acceptance Criteria will be sent in from Jo Rooney_x000D_
04.03.16 : CM PCC form confirmed due to closedown 31.01.2017 and implementation 01.10.2016._x000D_
This PCC form contains confirmed dates for the Start-up phase of AQ Review 2016 and indicative dates for the Initiation phase and Phases 1 to 4 of the AQ Review process._x000D_
15/01/16:DC: WBS codes raised and actioned._x000D_
13/01/16: CM Approved at ICAF today._x000D_
08/01/2015: CM This has been approved from Jane Rocky and Vicky Palmer in principal. This will still need to go to ICAF meeting next week 13/01/2016. Just for the verba_x000D_
l approval. No start up approach will need to be done for this project as per jane Rocky. WBS requested. This is project that should not be picked for Audit purposes as no change request will have been raised for this - it is a BAU activity.</v>
          </cell>
          <cell r="AO331">
            <v>42649</v>
          </cell>
        </row>
        <row r="332">
          <cell r="A332">
            <v>3967</v>
          </cell>
          <cell r="B332" t="str">
            <v>COR3967</v>
          </cell>
          <cell r="C332" t="str">
            <v>Upgrade the current Gemini E-training package to ensure it can be published to the industry</v>
          </cell>
          <cell r="D332">
            <v>42438</v>
          </cell>
          <cell r="E332" t="str">
            <v>PD-CLSD</v>
          </cell>
          <cell r="F332">
            <v>42580</v>
          </cell>
          <cell r="G332">
            <v>0</v>
          </cell>
          <cell r="H332">
            <v>42410</v>
          </cell>
          <cell r="J332">
            <v>0</v>
          </cell>
          <cell r="K332" t="str">
            <v>NNW</v>
          </cell>
          <cell r="L332" t="str">
            <v>NGT</v>
          </cell>
          <cell r="M332" t="str">
            <v>Beverley Viney</v>
          </cell>
          <cell r="N332" t="str">
            <v>ICAF - 17/02/16_x000D_
Pre-Sanction 8/03/16</v>
          </cell>
          <cell r="O332" t="str">
            <v>Jessica Harris</v>
          </cell>
          <cell r="P332" t="str">
            <v>CO</v>
          </cell>
          <cell r="Q332" t="str">
            <v>COMPLETE</v>
          </cell>
          <cell r="R332">
            <v>1</v>
          </cell>
          <cell r="V332">
            <v>42424</v>
          </cell>
          <cell r="W332">
            <v>42440</v>
          </cell>
          <cell r="Y332" t="str">
            <v>Pre Sanction 8th March 2016</v>
          </cell>
          <cell r="Z332">
            <v>15000</v>
          </cell>
          <cell r="AC332" t="str">
            <v>PROD</v>
          </cell>
          <cell r="AD332">
            <v>42447</v>
          </cell>
          <cell r="AE332">
            <v>0</v>
          </cell>
          <cell r="AF332">
            <v>5</v>
          </cell>
          <cell r="AG332" t="str">
            <v>29/07/16: CCN approved from networks, CM has email JH for reasoning no Initiation of delivary docs._x000D_
13/07/16: CM the CCN is still under discussion between JH and BV &amp; BG._x000D_
23/06/ CM ECF received form Finance signed, just waiting on CCN approval from networks. Discussions between Bill Goode and Bev Viney are taking place at the moment._x000D_
21/06/16: CCN sent out to networks today. ECF is with finance to be approved. CM has asked NW to send this through once approved._x000D_
17/05/16: This has been implemented and will be going into close down in the next couple of weeks._x000D_
13/04/16: Update from JH-Delivery &amp; Implementation 10/04/2016 Complete._x000D_
21.03.16: CM planning meeting - EAF form to b_x000D_
e done waiting on Wipro. Due to implement on 10th April 16 on track._x000D_
18/03/16 DC sent the scope notification to networks_x000D_
09/03/16 DC CA received from Networks today._x000D_
08/03/16 DC BER approved at Pre Sanction today and sent out to the networks._x000D_
07/03/16 DC Email from NW to confirm she has spoken to JR and no start up document is required._x000D_
07/03/16 DC new codes have been set up._x000D_
03/03/16: BER and EAF to be submitted to pre-sanction on Tues 8th March._x000D_
23/02/16: CM planning meeting - Nicki producing a BER ECF and EAF CCN only - NW and JH to confirm in wirting for audit purposes. Skipping the EQR stage going straight to BER - The BER will go to Pre-sanction on 11th March 2016. The deliveray will happen in Mid March - April 2016. This project will tie in with COR3572 documents_x000D_
_x000D_
17/02/16: Approved at ICAF today. Work will be governed by Gemini Project Team. Minimal governance required. Project wrap-around from COR3572. Delivering as part of EU Phase 3, just separately funded. Wipro will actually be carrying out this work.</v>
          </cell>
          <cell r="AH332" t="str">
            <v>CLSD</v>
          </cell>
          <cell r="AI332">
            <v>42580</v>
          </cell>
          <cell r="AL332">
            <v>42452</v>
          </cell>
          <cell r="AM332">
            <v>42447</v>
          </cell>
          <cell r="AN332">
            <v>42447</v>
          </cell>
          <cell r="AO332">
            <v>42470</v>
          </cell>
          <cell r="AP332">
            <v>42538</v>
          </cell>
        </row>
        <row r="333">
          <cell r="A333">
            <v>3974</v>
          </cell>
          <cell r="B333" t="str">
            <v>COR3974</v>
          </cell>
          <cell r="C333" t="str">
            <v>Pulling address data to be issued to GB Group to support - COR3782 – Address Validation &amp; Data Cleansing</v>
          </cell>
          <cell r="E333" t="str">
            <v>CO-CLSD</v>
          </cell>
          <cell r="F333">
            <v>42451</v>
          </cell>
          <cell r="G333">
            <v>0</v>
          </cell>
          <cell r="H333">
            <v>42418</v>
          </cell>
          <cell r="J333">
            <v>0</v>
          </cell>
          <cell r="N333" t="str">
            <v>ICAF 24/02/2016</v>
          </cell>
          <cell r="O333" t="str">
            <v>Jane Rocky</v>
          </cell>
          <cell r="P333" t="str">
            <v>CR</v>
          </cell>
          <cell r="Q333" t="str">
            <v>CLOSED</v>
          </cell>
          <cell r="R333">
            <v>0</v>
          </cell>
          <cell r="S333">
            <v>42451</v>
          </cell>
          <cell r="AE333">
            <v>0</v>
          </cell>
          <cell r="AG333" t="str">
            <v>22/03/2016: This was put onto the database in error as this has been logged as a Clearquest change request and is being tracked under XRN3974 on the XRN Log. See emails from Dave Newman on 26.02.2016_x000D_
_x000D_
26/02/16: Adbosed DD and DN that start up approach needs to be submitted by 9/03/16_x000D_
24/02/2015 AT - Approved at ICAF.</v>
          </cell>
        </row>
        <row r="334">
          <cell r="A334">
            <v>3978</v>
          </cell>
          <cell r="B334" t="str">
            <v>COR3978</v>
          </cell>
          <cell r="C334" t="str">
            <v>Xoserve Expenditure and Purchase Approval Automation System</v>
          </cell>
          <cell r="E334" t="str">
            <v>PD-PROD</v>
          </cell>
          <cell r="F334">
            <v>42431</v>
          </cell>
          <cell r="G334">
            <v>0</v>
          </cell>
          <cell r="H334">
            <v>42426</v>
          </cell>
          <cell r="J334">
            <v>0</v>
          </cell>
          <cell r="N334" t="str">
            <v>ICAF - 02/03/2016_x000D_
Pre-Sanction - Bus case- 15/03/16_x000D_
Adjusted Business Case &amp; AEAF at Pre-sanction - 16/08/16</v>
          </cell>
          <cell r="O334" t="str">
            <v>Gareth Hepworth</v>
          </cell>
          <cell r="P334" t="str">
            <v>CR</v>
          </cell>
          <cell r="Q334" t="str">
            <v>ON HOLD</v>
          </cell>
          <cell r="R334">
            <v>0</v>
          </cell>
          <cell r="AE334">
            <v>0</v>
          </cell>
          <cell r="AF334">
            <v>6</v>
          </cell>
          <cell r="AG334" t="str">
            <v>21/08/17 DC ME sent over a copy of the PCC form to put this project on hold.  Copy in the folder_x000D_
17/03/17 DC Status changed after discussion with ME_x000D_
16/03/16 WBS codes now set up_x000D_
XBO/06051	._x000D_
15/03/16 DC the Business Case has been approved at Pre-Sanction today.  DW is to sign off the project as it is under 20k (no need to go to XEC)._x000D_
02/03/16 EC - Project to be done by external contractors with some work done by Tech Dev, Portfolio Office, Legal and Finance. To be funded from pot 6, innovation funding. Keep Murry Thomson copied in to all correspondance. GH and SM to discuss the governance around this project and what documents will be produced.</v>
          </cell>
        </row>
        <row r="335">
          <cell r="A335">
            <v>3985</v>
          </cell>
          <cell r="B335" t="str">
            <v>COR3985</v>
          </cell>
          <cell r="C335" t="str">
            <v>Pressure Tier data provision service</v>
          </cell>
          <cell r="E335" t="str">
            <v>PD-CLSD</v>
          </cell>
          <cell r="F335">
            <v>42556</v>
          </cell>
          <cell r="G335">
            <v>0</v>
          </cell>
          <cell r="H335">
            <v>42436</v>
          </cell>
          <cell r="I335">
            <v>42450</v>
          </cell>
          <cell r="J335">
            <v>0</v>
          </cell>
          <cell r="K335" t="str">
            <v>ADN</v>
          </cell>
          <cell r="M335" t="str">
            <v>Joanna Ferguson</v>
          </cell>
          <cell r="N335" t="str">
            <v>ICAF - 09/03/16</v>
          </cell>
          <cell r="O335" t="str">
            <v>Lorraine Cave</v>
          </cell>
          <cell r="P335" t="str">
            <v>CO</v>
          </cell>
          <cell r="Q335" t="str">
            <v>CLOSED</v>
          </cell>
          <cell r="R335">
            <v>1</v>
          </cell>
          <cell r="S335">
            <v>42556</v>
          </cell>
          <cell r="T335">
            <v>0</v>
          </cell>
          <cell r="U335">
            <v>42524</v>
          </cell>
          <cell r="V335">
            <v>42538</v>
          </cell>
          <cell r="W335">
            <v>42580</v>
          </cell>
          <cell r="AE335">
            <v>0</v>
          </cell>
          <cell r="AF335">
            <v>3</v>
          </cell>
          <cell r="AG335" t="str">
            <v>05.07.16: CM closed as this was delivered as part of BAU activity. Hence, we do not require a sign off from the Network cause it was not a project in the first place. CM has filed the Config Library email evidence._x000D_
04.07.16: Note from LC confirming from Murray Thomson that the Sharepoint site was made available on 21.03.16. Cm will double check that this is enough to close down for audit purposes.This was delievered as a BAU activity._x000D_
20.06.2016: CM the BEIR went out late - so 20th June with delivery date of BER on 29/07/16_x000D_
03.06.16: Cm BEO back from Alex ross and sent over to LC with the BEIR due date._x000D_
02.06.16: CM Chased the for the BEO today from JF and Alex Ross. As request by LC_x000D_
05/04/16 DC EQR sent to network today._x000D_
16/03/15: project team and external acknowlegemnt sent out today._x000D_
09/03/16: This CO is linked to the UNC Mod526. This work will need support from Operations on a quarterly basis and delivery support from LC.</v>
          </cell>
          <cell r="AJ335">
            <v>42465</v>
          </cell>
          <cell r="AK335">
            <v>42465</v>
          </cell>
        </row>
        <row r="336">
          <cell r="A336">
            <v>3456</v>
          </cell>
          <cell r="B336" t="str">
            <v>COR3456</v>
          </cell>
          <cell r="C336" t="str">
            <v>Stakeholder Management System</v>
          </cell>
          <cell r="E336" t="str">
            <v>CO-RCVD</v>
          </cell>
          <cell r="F336">
            <v>42325</v>
          </cell>
          <cell r="G336">
            <v>0</v>
          </cell>
          <cell r="H336">
            <v>41842</v>
          </cell>
          <cell r="J336">
            <v>0</v>
          </cell>
          <cell r="N336" t="str">
            <v>ICAF 22/07/2014_x000D_
Pre Sanction 20/10/15</v>
          </cell>
          <cell r="O336" t="str">
            <v>Darran Jackson</v>
          </cell>
          <cell r="P336" t="str">
            <v>CR</v>
          </cell>
          <cell r="Q336" t="str">
            <v>LIVE</v>
          </cell>
          <cell r="R336">
            <v>0</v>
          </cell>
          <cell r="AE336">
            <v>0</v>
          </cell>
          <cell r="AF336">
            <v>6</v>
          </cell>
          <cell r="AG336" t="str">
            <v>10/08/17 DC Sent email to RP requesting guidance on this project.  Put on hold or close it?_x000D_
17/11/15 CM WBS code has been set up by MB - XBO/06047. this has been sent onto the AJ, DJ._x000D_
_x000D_
02/11/15 DC LC sent a copy of the final version of the BC going to XEC tomorrow. See file for copy._x000D_
_x000D_
29/10/2015 CM: Decided to take this off the Database bbut keep it tracked only on the XRN log._x000D_
_x000D_
28/10/15 DC This is to go onto the Database the enable us to track the project._x000D_
_x000D_
20/10/15 DC  Business Case approved at pre-sanction today. This has been given the go ahead but there are amendments to be made, these are to be sent to JR FC and AG once they have been done.  It will then go the XEC and a Proof of Concept will be done to see if benefits are tangible._x000D_
_x000D_
22/07/14 RS Required by output of BP14. It will not need any project support however will incur some external spend. Idea is to create XRN reference to track external costs and creation of WBS reference.</v>
          </cell>
        </row>
        <row r="337">
          <cell r="A337">
            <v>3929</v>
          </cell>
          <cell r="B337" t="str">
            <v>COR3929</v>
          </cell>
          <cell r="C337" t="str">
            <v>Missing DDU files</v>
          </cell>
          <cell r="D337">
            <v>42451</v>
          </cell>
          <cell r="E337" t="str">
            <v>PD-CLSD</v>
          </cell>
          <cell r="F337">
            <v>42689</v>
          </cell>
          <cell r="G337">
            <v>0</v>
          </cell>
          <cell r="H337">
            <v>42377</v>
          </cell>
          <cell r="I337">
            <v>42391</v>
          </cell>
          <cell r="J337">
            <v>0</v>
          </cell>
          <cell r="K337" t="str">
            <v>NNW</v>
          </cell>
          <cell r="L337" t="str">
            <v>SGN</v>
          </cell>
          <cell r="M337" t="str">
            <v>Colin Thomson</v>
          </cell>
          <cell r="N337" t="str">
            <v>ICAF - 13/01/32016</v>
          </cell>
          <cell r="O337" t="str">
            <v>Darran Dredge</v>
          </cell>
          <cell r="P337" t="str">
            <v>CO</v>
          </cell>
          <cell r="Q337" t="str">
            <v>CLOSED</v>
          </cell>
          <cell r="R337">
            <v>1</v>
          </cell>
          <cell r="S337">
            <v>42689</v>
          </cell>
          <cell r="U337">
            <v>42405</v>
          </cell>
          <cell r="V337">
            <v>42419</v>
          </cell>
          <cell r="W337">
            <v>42433</v>
          </cell>
          <cell r="Y337" t="str">
            <v>Pre-Sanction 03/03/16</v>
          </cell>
          <cell r="Z337">
            <v>2268</v>
          </cell>
          <cell r="AC337" t="str">
            <v>CLSD</v>
          </cell>
          <cell r="AD337">
            <v>42467</v>
          </cell>
          <cell r="AE337">
            <v>0</v>
          </cell>
          <cell r="AF337">
            <v>5</v>
          </cell>
          <cell r="AG337" t="str">
            <v>15/11/16: CM closed as now have ECF approved. Small governed project and closed as PD-CLSD_x000D_
28/10/16 - CM chased the ECF from ian Snookes_x000D_
26/10/16 DC CCN Approval received and sent to projects. _x000D_
25/10/16 DC I have sent an email to hilary asking for her to send authoristion for the CCN. I have also asked for 3939, 3882._x000D_
21/10/16 DC Lorraine has emaile to say sue Hilbourn has taken over from Colin, so I chased her to send back the authorisation.  She then emailed to say that Hilary Chapman was deal with change and was out of the office untill Tuesday 25th._x000D_
18/10.16: CM I have chased the networks for the approved CCN document today by this Friday 21st oct_x000D_
26/09/16: CM CCN sent out to net works today_x000D_
07/04/16: The SNIR has been taken off the database to be delivered today as LC had already verbally agreed with the networks that as the report has been delivered. They would not require a SNIR - but to just now close this project down. CM has spoke with LC and we can expect a ECF to close this down soon. Cm will get this in writing off LC_x000D_
01/04/16: Cm The actual SNIR wont be going out on 7th April as this change has been done and we need to just close down the project. LC will advise what we will send next week._x000D_
22/03/16 _ CA received approved_x000D_
21/03/16: Cm waiting on the CA back as this was chased at last CMSG_x000D_
03/03/16 DC: DN sent over the amended BER with the version control.  This is going out today. 19/02/16: Copy in Aswathy Chath into all corrispodance_x000D_
01/03/16 BER approved at Pre Sanction - DN to send the BER over Thursday to send to customer._x000D_
25/02/16 DC BER received and going to Pre-Sanction _x000D_
19/02/16: CM Spoke to Matt Smith and DD about sending an update to Aswathy (there ops team) to let them know that the BER will be due on 04/03/16._x000D_
18/02/16: Cm BEIR sent to networks, DD supplied the BER date of 11/03/16 and the decided to changed this to 04/03/16 due to the urgency of the work request from the networks._x000D_
05.02.16: BEO back from Networks to proceed- sent onto LC and MS_x000D_
05/02/2016 CM - EQR sent to Networks the BER due date stated date within this doc is 16.02.16 subject to receiving the BEO back from networks.._x000D_
05/02/16: Approval from matt Smith received for HLE - forwarded onto ME team to proceed_x000D_
02/02/16_CM Sent the HLE to Msith and Lorraine Cave for review._x000D_
28.01.16: CM At  the planning meeting today LC will be submitting the EQR for next week (the EQR won't need to go to pre-sanction as zero cost). LC will produce a Start Up Approach for this project._x000D_
25/01/16: DM The EQR is not going to Pre-Sanction for this one as per CM who has had a conversation with LC about it._x000D_
20.01.2016: CM This Change request has been approved and scoring completed with Lorraine Cave._x000D_
_x000D_
14.01.16: CM: This has now been put onto clearquest as per conversation with Christina Francis and matt smith. Work allocated to ME Team (Debasis)_x000D_
13.01.2016: CM This will be a project but work completed by ME Team. Pot 5, chargeable. LC team to have support in producing documents. CM to produce the Change Request to bring back to next weeks ICAF for approval.</v>
          </cell>
          <cell r="AH337" t="str">
            <v>CLSD</v>
          </cell>
          <cell r="AI337">
            <v>42639</v>
          </cell>
          <cell r="AJ337">
            <v>42405</v>
          </cell>
          <cell r="AK337">
            <v>42405</v>
          </cell>
          <cell r="AP337">
            <v>42597</v>
          </cell>
        </row>
        <row r="338">
          <cell r="A338">
            <v>3930</v>
          </cell>
          <cell r="B338" t="str">
            <v>COR3930</v>
          </cell>
          <cell r="C338" t="str">
            <v>GSR Data Extract</v>
          </cell>
          <cell r="E338" t="str">
            <v>PD-CLSD</v>
          </cell>
          <cell r="F338">
            <v>42544</v>
          </cell>
          <cell r="G338">
            <v>0</v>
          </cell>
          <cell r="H338">
            <v>42380</v>
          </cell>
          <cell r="I338">
            <v>42394</v>
          </cell>
          <cell r="J338">
            <v>0</v>
          </cell>
          <cell r="K338" t="str">
            <v>NNW</v>
          </cell>
          <cell r="L338" t="str">
            <v>NGD</v>
          </cell>
          <cell r="M338" t="str">
            <v>Sharu Patel</v>
          </cell>
          <cell r="N338" t="str">
            <v>ICAF 13/01/2016</v>
          </cell>
          <cell r="O338" t="str">
            <v>Lorraine Cave</v>
          </cell>
          <cell r="P338" t="str">
            <v>CO</v>
          </cell>
          <cell r="Q338" t="str">
            <v>CLOSED</v>
          </cell>
          <cell r="R338">
            <v>1</v>
          </cell>
          <cell r="S338">
            <v>42544</v>
          </cell>
          <cell r="U338">
            <v>42418</v>
          </cell>
          <cell r="V338">
            <v>42432</v>
          </cell>
          <cell r="AE338">
            <v>0</v>
          </cell>
          <cell r="AF338">
            <v>5</v>
          </cell>
          <cell r="AG338" t="str">
            <v>23/06/16: CM Closedown email approval has been received from Chris Warner. No CCN required as minor project_x000D_
20/04/16: Cm Speaking with LC today The orginal BER due date was today (20.04.16) however the Report was delivered in January 2016 by Matt Smith to the networks.. As an Xoserve BAU. No BER will be sent today to Chris Warner. But an email has been sent asking them to confirm they are happy with the report and we can then close this project down. CM will wait for a response back from Chris Warner and then close this down as a PD-CLSD._x000D_
21/03/16; CM planning meeting - LC to catch up with DN today_x000D_
04/03/16 DC Received an email form SP saying the BER has now been delivered? I have spoken with LC as only the BEIR has been sent, she is to look into it._x000D_
03/03/16 DC: BEIR sent out to networks today._x000D_
18/02/2016_ BEO back from the networks to proceed._x000D_
18/02/2016 Cm has chased for the BEO back from networks._x000D_
05/02/2016 CM - EQR sent to Networks the BER due date stated date within this doc is 16.02.16 subject to receiving the BEO back from networks.._x000D_
28.01.16: CM At  the planning meeting today LC will be submitting the EQR for next week (the EQR won't need to go to pre-sanction as zero cost). LC will produce a Start Up Approach for this project._x000D_
25.01.2016: DM The EQR is not going to Pre-Sanction for this one as per CM who has had a conversation with LC about it._x000D_
20.01.2016: CM This Change request has been approved and scoring completed with Lorraine Cave._x000D_
14.01.16: CM: This has now been put onto clearquest as per conversation with Christina Francis and matt smith. Work allocated to UK Link App Support (Debasis)_x000D_
13/01/16: CM This has been approved at ICAF today this CO is requesting a Firm Quote only (not a HLE). CM will produce a Change Request and bring to ICAF next week. _x000D_
LC/DT to see if app support have dealt with this previous. _x000D_
Pot 5 change.</v>
          </cell>
          <cell r="AJ338">
            <v>42405</v>
          </cell>
          <cell r="AK338">
            <v>42405</v>
          </cell>
        </row>
        <row r="339">
          <cell r="A339">
            <v>3921</v>
          </cell>
          <cell r="B339" t="str">
            <v>COR3921</v>
          </cell>
          <cell r="C339" t="str">
            <v>Activity checks for withdrawn sites (black hole)</v>
          </cell>
          <cell r="E339" t="str">
            <v>BE-CLSD</v>
          </cell>
          <cell r="F339">
            <v>42503</v>
          </cell>
          <cell r="G339">
            <v>0</v>
          </cell>
          <cell r="H339">
            <v>42356</v>
          </cell>
          <cell r="I339">
            <v>42394</v>
          </cell>
          <cell r="J339">
            <v>0</v>
          </cell>
          <cell r="K339" t="str">
            <v>NNW</v>
          </cell>
          <cell r="L339" t="str">
            <v>NGD, SGN, WWU, NGN</v>
          </cell>
          <cell r="M339" t="str">
            <v>Colin Thomson</v>
          </cell>
          <cell r="N339" t="str">
            <v>ICAF - 20/01/2016</v>
          </cell>
          <cell r="O339" t="str">
            <v>Lorraine Cave</v>
          </cell>
          <cell r="P339" t="str">
            <v>CO</v>
          </cell>
          <cell r="Q339" t="str">
            <v>CLOSED</v>
          </cell>
          <cell r="R339">
            <v>1</v>
          </cell>
          <cell r="S339">
            <v>42503</v>
          </cell>
          <cell r="U339">
            <v>42415</v>
          </cell>
          <cell r="V339">
            <v>42429</v>
          </cell>
          <cell r="W339">
            <v>42503</v>
          </cell>
          <cell r="X339">
            <v>42503</v>
          </cell>
          <cell r="AE339">
            <v>1</v>
          </cell>
          <cell r="AF339">
            <v>3</v>
          </cell>
          <cell r="AG339" t="str">
            <v>13/05/16: This has been agreed between Hilary Chapman and Lorraine cave to close this project down as this is now a BAU - The BER was never sent as it is now a business as usual process. See email trail on Change Order database_x000D_
13/05/16: Discussions has been had with regards to actually issue a BER today or not. As LC has been advised that the report has already been delivered._x000D_
Hilary hapman from SGN has confirmed that she belives the work is with Ops not and completed. But we need full confirmation before closure can happen._x000D_
_x000D_
21/03/16: Cm Planning meeting LC is going to speak with Dave Addison for an update_x000D_
29/02/16:DC BEIR sent out today. _x000D_
15/02/16: CM BEO received from networks- Lee Jackson will be Process Owner as Hilary Chapman Is leaving._x000D_
_x000D_
12/02/16: CM EQR sent to networks._x000D_
_x000D_
28.01.16: CM At  the planning meeting today LC will a Start Up Approach for this project._x000D_
27/01/16: WBS codes set up_x000D_
_x000D_
25/01/16: CM EQIR sent LC gave date for EQR to be sent on 12/02/16._x000D_
_x000D_
25/01/16: New WBS code requested today._x000D_
_x000D_
21/01/16: Cm sent out the acknowledgement today. Need to log onto Clarity and set up WBS codes._x000D_
_x000D_
20/01/16: CM Now approved at ICAF and below actions complete- CM will raise the CR to be assigned to the BICC team. Logged onto clearquest._x000D_
_x000D_
14/01/16: CM: Dave Turpin has spoke in CMSG today confirming that this will not be available after UKLP has been implemented. Erika and Colin Thomson- both aware and happy with this approach._x000D_
13/01/16: CM Points from todays ICAF meeting _x000D_
1. Once this has been raised at CMSG on 14.01.16 and the networks are happy with this approach we can go ahead with the Change Order - no need for it to come back to ICAF. _x000D_
2. A Change Request needs to be produced once approved so that BICC can do the work, once approved. _x000D_
3.LC would take on the work as a project once approved.</v>
          </cell>
          <cell r="AJ339">
            <v>42412</v>
          </cell>
          <cell r="AK339">
            <v>42412</v>
          </cell>
        </row>
        <row r="340">
          <cell r="A340">
            <v>3704</v>
          </cell>
          <cell r="B340" t="str">
            <v>COR3704</v>
          </cell>
          <cell r="C340" t="str">
            <v>Creation of a Learning Management System</v>
          </cell>
          <cell r="E340" t="str">
            <v>PD-PROD</v>
          </cell>
          <cell r="F340">
            <v>42391</v>
          </cell>
          <cell r="G340">
            <v>0</v>
          </cell>
          <cell r="H340">
            <v>42142</v>
          </cell>
          <cell r="J340">
            <v>0</v>
          </cell>
          <cell r="N340" t="str">
            <v>ICAF 08/07/15_x000D_
 XEC 13/01/15_x000D_
Pre-sanction - 23/08/16</v>
          </cell>
          <cell r="O340" t="str">
            <v>Karen Anthony</v>
          </cell>
          <cell r="P340" t="str">
            <v>CR</v>
          </cell>
          <cell r="Q340" t="str">
            <v>LIVE</v>
          </cell>
          <cell r="R340">
            <v>0</v>
          </cell>
          <cell r="AE340">
            <v>0</v>
          </cell>
          <cell r="AF340">
            <v>6</v>
          </cell>
          <cell r="AG340" t="str">
            <v>08/08/17 DC I have asked ME to riase the PCC form as suggest by JR._x000D_
26/07/17 DC update from planning, JR has advised ME to raise a PCC form to put on hold._x000D_
21/03/17 DC This project is in delivery.  No CCN date as it is an internal project._x000D_
17/03/17 DC Changed to PD PROD after discussion with ME._x000D_
23/08/16: CM The Business case has been approved at pre-sanction today, this has been re-sanctioned due to extra internal resource costs. Ann explained that due to more technical problems which they have encountered it has elongated the project._x000D_
CM has filed the amended Business case into config library._x000D_
16/08/16 DC The BC has not been submitted to Pre-Sanciton.  AB informs us that as she is leaving next week JT will be doing the amendments for the BC and it probably wont go back to Pre-Sanction until September._x000D_
09/08/16 DC The BC was deferred until next week so that AB can produce more a more detailed BC._x000D_
14/01/2015: AT Approved at XEC 13/01/2015 and moved onto the database from the XRN log._x000D_
BRD is being prodcued for this in Mid feb 2016 to get the work started. _x000D_
12/01/16 Dc: WBS Codes requested from finance today._x000D_
12/01/16: CM: Discussions have been approved at ICAF on 08.07.15 and it has been to XEC on 02.12.2015. _x000D_
WBS codes have been requested today. The start up apporach is being produced by AT and will need to be approved at Pre-sanction next week. Once this happens I can move this onto the main database._x000D_
_x000D_
24/11/15: DC AB presented her Business Case at Pre Sanction today.  There were a number of points raised and a separate document outlining this is in the file.  This is to be amended and  then will be emailed around to the Pre Sanction group for approval as it is due to go to XEC 2/12/15._x000D_
_x000D_
11/11/15: CM Ann Breen has requested for the title of this change to be amended from Creation of Xoserve Employee Skills Matrix/Database to Creation of a Learning Management System. Also she will be bringing  the BC and EAF will mostly be put to Pre Sanction group next Tuesday 17.11.15._x000D_
_x000D_
29/10/15 EC - Update received from VS: This is in progress and on hold respectively._x000D_
_x000D_
27/10/15 EC - Chased VS for any updates on this. _x000D_
_x000D_
01/07/15- Approved at ICAF on 01.07.15 now logged onto Clear quest.</v>
          </cell>
          <cell r="AO340">
            <v>42829</v>
          </cell>
        </row>
        <row r="341">
          <cell r="A341">
            <v>3939</v>
          </cell>
          <cell r="B341" t="str">
            <v>COR3939</v>
          </cell>
          <cell r="C341" t="str">
            <v>SGN IX Configuration Requirements</v>
          </cell>
          <cell r="D341">
            <v>42451</v>
          </cell>
          <cell r="E341" t="str">
            <v>PD-CLSD</v>
          </cell>
          <cell r="F341">
            <v>42807</v>
          </cell>
          <cell r="G341">
            <v>0</v>
          </cell>
          <cell r="H341">
            <v>42389</v>
          </cell>
          <cell r="J341">
            <v>0</v>
          </cell>
          <cell r="K341" t="str">
            <v>NNW</v>
          </cell>
          <cell r="L341" t="str">
            <v>SGN</v>
          </cell>
          <cell r="M341" t="str">
            <v>Colin Thomson</v>
          </cell>
          <cell r="N341" t="str">
            <v>ICAF 27/01/2016_x000D_
BER approved presanction- 22.03.16</v>
          </cell>
          <cell r="O341" t="str">
            <v>Darran Dredge</v>
          </cell>
          <cell r="P341" t="str">
            <v>CO</v>
          </cell>
          <cell r="Q341" t="str">
            <v>COMPLETE</v>
          </cell>
          <cell r="R341">
            <v>1</v>
          </cell>
          <cell r="S341">
            <v>42807</v>
          </cell>
          <cell r="V341">
            <v>42418</v>
          </cell>
          <cell r="W341">
            <v>42447</v>
          </cell>
          <cell r="X341">
            <v>42452</v>
          </cell>
          <cell r="Y341" t="str">
            <v>Pre- Sanction 22/03.2016</v>
          </cell>
          <cell r="Z341">
            <v>2121</v>
          </cell>
          <cell r="AA341">
            <v>2121</v>
          </cell>
          <cell r="AC341" t="str">
            <v>CLSD</v>
          </cell>
          <cell r="AD341">
            <v>42467</v>
          </cell>
          <cell r="AE341">
            <v>0</v>
          </cell>
          <cell r="AF341">
            <v>5</v>
          </cell>
          <cell r="AG341" t="str">
            <v>13/03/17 Project closed._x000D_
14/02/17 DC Received ECF from projects today, IB checked against EAF and all figures match.  This can now be closed._x000D_
02/02/17 DC DD chased this up with Hilary Chapman, she has now sent the CCN back approved.  We still need the ECF before we can close the project._x000D_
23/12/16 DC Email sent out to HC asking for the approval to close this change._x000D_
08/12/16:CM CCN issued on 08/08/16 and expired in Sept 16. Need to re-issue out to networks CM has email DD_x000D_
25/10/16 Chased today for CCN approval._x000D_
02/09/16: CCN was chased today_x000D_
08/08/16 DC CCN sent out to networks today._x000D_
07/04/16: The SNIR has been taken off the database to be delivered today as LC had already verbally agreed with the networks that as the report has been delivered. They would not require a SNIR - but to just now close this project down. CM has spoke with LC and we can expect a ECF to close this down soon. Cm will get this in writing off LC._x000D_
01/04/16: Cm The actual SNIR wont be going out on 7th April as this change has been done and we need to just close down the project. LC will advise what we will send next week._x000D_
22/03/16 DC CA received today and actioned._x000D_
22/03/16 DC BER approved at Pre-Sanction today and sent to networks._x000D_
21/03/16 DC The BER is going to Pre-Sanction tomorrow._x000D_
18/03/2016: Cm LC has spoken to Colin Thomson to advise him that the BER won't go out until next Wednesday. This needs to go to Pre-sanction meeting next week for re-sanction. Colin is happy and LC will confirm on an email._x000D_
12/02/16: Cm sent over the BEIR today LC provided date of BER for March 18.03.16_x000D_
28.01.16: CM At  the planning meeting today LC will a Start Up Approach for this project._x000D_
28/01/16: WBS requested today. AND Change Aknowledgement sent to networks explaining we will be sending NO EQR but sending a BER  (similar governance process to COR3882)_x000D_
27/01/16: CM Approved ICAF today, this is a one of configuration piece of work. Small documentation produced for this - only producing a BER, ECF for the financial tracking. _x000D_
20/01/16: Change Order received today sent round via email. To go to ICAF on 27.01.16</v>
          </cell>
          <cell r="AH341" t="str">
            <v>CLSD</v>
          </cell>
          <cell r="AI341">
            <v>42590</v>
          </cell>
          <cell r="AP341">
            <v>42597</v>
          </cell>
        </row>
        <row r="342">
          <cell r="A342">
            <v>3960</v>
          </cell>
          <cell r="B342" t="str">
            <v>COR3960</v>
          </cell>
          <cell r="C342" t="str">
            <v>EU 2016 ‘Summer Release’</v>
          </cell>
          <cell r="D342">
            <v>42571</v>
          </cell>
          <cell r="E342" t="str">
            <v>PD-CLSD</v>
          </cell>
          <cell r="F342">
            <v>42807</v>
          </cell>
          <cell r="G342">
            <v>0</v>
          </cell>
          <cell r="H342">
            <v>42405</v>
          </cell>
          <cell r="I342">
            <v>42419</v>
          </cell>
          <cell r="J342">
            <v>0</v>
          </cell>
          <cell r="K342" t="str">
            <v>NNW</v>
          </cell>
          <cell r="L342" t="str">
            <v>NGT</v>
          </cell>
          <cell r="M342" t="str">
            <v>Beverley Viney</v>
          </cell>
          <cell r="N342" t="str">
            <v>ICAF 10.02.2016_x000D_
Start Up approved email 23/2/16_x000D_
Bus Case - Pre-sanction 15/06/16 _x000D_
BER pre-sanction 17/05/16</v>
          </cell>
          <cell r="O342" t="str">
            <v>Jessica Harris</v>
          </cell>
          <cell r="P342" t="str">
            <v>CO</v>
          </cell>
          <cell r="Q342" t="str">
            <v>COMPLETE</v>
          </cell>
          <cell r="R342">
            <v>0</v>
          </cell>
          <cell r="S342">
            <v>42442</v>
          </cell>
          <cell r="T342">
            <v>85106</v>
          </cell>
          <cell r="U342">
            <v>42461</v>
          </cell>
          <cell r="V342">
            <v>42475</v>
          </cell>
          <cell r="W342">
            <v>42507</v>
          </cell>
          <cell r="X342">
            <v>42507</v>
          </cell>
          <cell r="Y342" t="str">
            <v>Pre-Sanction 17/05/16</v>
          </cell>
          <cell r="Z342">
            <v>806894</v>
          </cell>
          <cell r="AC342" t="str">
            <v>SENT</v>
          </cell>
          <cell r="AD342">
            <v>42590</v>
          </cell>
          <cell r="AE342">
            <v>0</v>
          </cell>
          <cell r="AF342">
            <v>5</v>
          </cell>
          <cell r="AG342" t="str">
            <v>13/03/17 Closed_x000D_
04/01/17 DC Signed ECF received, this project can closedown once checks have been done._x000D_
12/12/16: CCN approved from the networks for both COR3856 / COR3960_x000D_
25/11/16: CM Amended Business case / AEAF for Pre-sanction next week to be approved. _x000D_
18/11/16 CCN issued to Network._x000D_
17/11/16: CCN to be out once project team happy for it to go - as some changes to be made_x000D_
07/10/16:CM Update from Nicola Patmore will have an update on the 3 delivery documents by end of next week_x000D_
24/08: CM Closedown due to happen in PIS at moment._x000D_
26:07/16: CM SN sent to networks Implementation brought forward_x000D_
26:07/16: CM SN sent to networks and Implementation been brought forward_x000D_
20/07/16: Cm Approved CA recived from Bev Viney emailed over to the project tem for both this project and COR3856_x000D_
03/06/16: Cm Version 2 of the BER sent to the networks today. This went round for review as email to the pre-sanction group._x000D_
17/05/16 BER issued to Networks today._x000D_
15/04/16 DC BEIR sent to networks for COR3960/COR3856, BER due date 17/05/2016._x000D_
01/04/16: Cm BEO back from networks. BEIR duie date sent to project for both 3960 and 3856_x000D_
15/03/16 DC Refers to COR3856 these two projects are linked.  The EQR referes to both of them and has been sent out today to the networks._x000D_
15/03/16 DC The Business Case and EQR hav both been approved at Pre-Sanction today.  This project is linked to COR3960._x000D_
26/02/16: DC The Start up Docment was sent by email for approval.  It has been approved.  The details have been filed onto the change orders ._x000D_
23/02/16: CM Planning meeting- PCC form will be raised above the line and will run in matching with 3856_x000D_
18/02/16: CM send the EQIR out today with EQR date of 16/03/16- Start Up doc will be coming in for Pre-sanction next week._x000D_
11/02/2016 DC new WBS codes created and issued today._x000D_
10/02/2016: Approved at ICAF today allocated to Jessica Harris - Gemini Team, Full project Governance. WBS Codes Requested and logged onto Clarity_x000D_
05/02/2016: New CO received into Mailbox today for ICAF next week</v>
          </cell>
          <cell r="AH342" t="str">
            <v>CLSD</v>
          </cell>
          <cell r="AI342">
            <v>42716</v>
          </cell>
          <cell r="AJ342">
            <v>42445</v>
          </cell>
          <cell r="AK342">
            <v>42445</v>
          </cell>
          <cell r="AO342">
            <v>42596</v>
          </cell>
          <cell r="AP342">
            <v>42689</v>
          </cell>
        </row>
        <row r="343">
          <cell r="A343">
            <v>3951</v>
          </cell>
          <cell r="B343" t="str">
            <v>COR3951</v>
          </cell>
          <cell r="C343" t="str">
            <v>Transfer of Xoserve migrated data via EWS file</v>
          </cell>
          <cell r="E343" t="str">
            <v>PD-HOLD</v>
          </cell>
          <cell r="F343">
            <v>42594</v>
          </cell>
          <cell r="G343">
            <v>0</v>
          </cell>
          <cell r="H343">
            <v>42398</v>
          </cell>
          <cell r="I343">
            <v>42426</v>
          </cell>
          <cell r="J343">
            <v>0</v>
          </cell>
          <cell r="K343" t="str">
            <v>NNW</v>
          </cell>
          <cell r="L343" t="str">
            <v>NGD</v>
          </cell>
          <cell r="M343" t="str">
            <v>Ruth Cresswell/ Robin Howes</v>
          </cell>
          <cell r="N343" t="str">
            <v>ICAF 10/02/2016</v>
          </cell>
          <cell r="O343" t="str">
            <v>Dave Turpin</v>
          </cell>
          <cell r="P343" t="str">
            <v>CO</v>
          </cell>
          <cell r="Q343" t="str">
            <v>ON HOLD</v>
          </cell>
          <cell r="R343">
            <v>0</v>
          </cell>
          <cell r="AE343">
            <v>0</v>
          </cell>
          <cell r="AG343" t="str">
            <v>28/11/16: Update from UK Link PMO-_x000D_
•	CR177 Production of migrated Xoserve data via EWS file – is currently undergoing Full Impact Assessment – Still awaiting full Impact Assessment to be completed_x000D_
•	CR230 File Format Changes – EWS FILE TO EMWS – has been fully approved and is now in delivery – This change is currently in Delivery due to be completed by 06/01/17._x000D_
_x000D_
04/10/16: CM Update from Uk Link PMO		 _x000D_
•	CR177 Production of migrated Xoserve data via EWS file – is currently undergoing Full Impact Assessment_x000D_
•	CR230 File Format Changes – EWS FILE TO EMWS – has been fully approved and is now in delivery_x000D_
_x000D_
04/10/16: Cm requested update from Uk Link PMO_x000D_
12.08.16 CM Verbally agreed with Dave Turpin that this project is to go on hold as it is currently under IA with UK Link. CR177 and CR230. CM to catch up with Julie Bretherton in 1 month to find out an update on both 51/ 52 and find out where they are in proceeding. _x000D_
CM may need to send an acknowledgment to the networks once we have definite delivery dates from UK Link._x000D_
29/06/16: CM has spoken to Matt Smith requesting if we should chase up the expired EQRs, But MS has advised to hold off on chasing for now both changes have been picked up in the project so we don't need to chase but not to close them down. (I think it's a sensitive issue so best not to disturb the networks at the moment)_x000D_
27/06/16: CM Chased DT if he is happy for me to chase the expired EQR for both changes._x000D_
31/05/16 CM: Spoken to Dave Turpin and even though these changes have been closed on the plan they still need to be tracked on the database. As they are now with UK Link - but as they came through as Change Orders orignally they still need to be tracked on the Database . DT has agreed this verbally._x000D_
26/0516 DC This has been passed over to UK link and will follow the governance process within the project.  MC has email to confirm this has been taken off the plan and I have emailed JB to confirm.  Emails are in the file.  I have spoken with CF and Confirmed_x000D_
24/03/16:CM The EQR was created by CM reviewed by Dave Turpin and approved by DT. 8 week delivery for the BER and this date could change_x000D_
22/03/16 CM to _x000D_
21/03/16 DC Sent an email to DT telling him the EQR is due to go out Thursday and if we are to proceed it needs to go the Pre-Sanction tomorrow._x000D_
16/03/16: This is with Dave Payne to progress. EC to email DT to advise him that the EQR is due to go out 24/03/16 and to confirm whether this will go to Pre-Sanction. _x000D_
09/03/16: Update from DT, the flash assesment was rejected and this change is now with the Programme Director. _x000D_
02/03/16: Update from DT the flash assessment has been approved and is being progressed through UK Link Change request process. _x000D_
26/02/16 DC EQIR sent out today._x000D_
17/02/16: Dave to have a meeting with Ankit today._x000D_
10/02/16: Dave Turpin has spoken with Nikhil and now needs to discuss the further requirements with Ankit Sharma. CM to send out the Change Acknowledgement to Networks by 12.02.16 advising that we will be going ahead with this Change._x000D_
03/02/16: Discussed at ICAF meeting this morning. Further conversations required with Nikhil (Transmission team) &amp; Dave Turpin - need to understand if this is in scope of the UK Link Programme. If not in scope of UK Link it will need to go through the UK Link change request route. This needs to be completed for Go live._x000D_
29.01.16: CM Matt smith sent in submission for next weeks ICAF</v>
          </cell>
          <cell r="AJ343">
            <v>42453</v>
          </cell>
          <cell r="AK343">
            <v>42453</v>
          </cell>
        </row>
        <row r="344">
          <cell r="A344">
            <v>3952</v>
          </cell>
          <cell r="B344" t="str">
            <v>COR3952</v>
          </cell>
          <cell r="C344" t="str">
            <v>L3 / L4 load of NG address DB via EWS file</v>
          </cell>
          <cell r="E344" t="str">
            <v>PD-HOLD</v>
          </cell>
          <cell r="F344">
            <v>42594</v>
          </cell>
          <cell r="G344">
            <v>0</v>
          </cell>
          <cell r="H344">
            <v>42398</v>
          </cell>
          <cell r="I344">
            <v>42426</v>
          </cell>
          <cell r="J344">
            <v>0</v>
          </cell>
          <cell r="K344" t="str">
            <v>NNW</v>
          </cell>
          <cell r="L344" t="str">
            <v>NGD</v>
          </cell>
          <cell r="M344" t="str">
            <v>Ruth Cresswell</v>
          </cell>
          <cell r="N344" t="str">
            <v>ICAF - 10/02/16</v>
          </cell>
          <cell r="P344" t="str">
            <v>CO</v>
          </cell>
          <cell r="Q344" t="str">
            <v>ON HOLD</v>
          </cell>
          <cell r="R344">
            <v>0</v>
          </cell>
          <cell r="AE344">
            <v>0</v>
          </cell>
          <cell r="AG344" t="str">
            <v>28/11/16: Update from UK Link PMO-_x000D_
•	CR177 Production of migrated Xoserve data via EWS file – is currently undergoing Full Impact Assessment – Still awaiting full Impact Assessment to be completed_x000D_
•	CR230 File Format Changes – EWS FILE TO EMWS – has been fully approved and is now in delivery – This change is currently in Delivery due to be completed by 06/01/17._x000D_
04/10/16: CM Update from Uk Link PMO		 _x000D_
•	CR177 Production of migrated Xoserve data via EWS file – is currently undergoing Full Impact Assessment_x000D_
•	CR230 File Format Changes – EWS FILE TO EMWS – has been fully approved and is now in delivery_x000D_
_x000D_
04/10/16: Cm requested update from Uk Link PMO_x000D_
12.08.16 CM Verbally agreed with Dave Turpin that this project is to go on hold as it is currently under IA with UK Link. CR177 and CR230. CM to catch up with Julie Bretherton in 1 month to find out an update on both 51/ 52 and find out where they are in proceeding. _x000D_
CM may need to send an acknowledgment to the networks once we have definite delivery dates from UK Link._x000D_
29/06/16: CM has spoken to Matt Smith requesting if we should chase up the expired EQRs, But MS has advised to hold off on chasing for now both changes have been picked up in the project so we don't need to chase but not to close them down. (I think it's a sensitive issue so best not to disturb the networks at the moment)_x000D_
27/06/16: CM Chased DT if he is happy for me to chase the expired EQR for both changes._x000D_
31/05/16 CM: Spoken to Dave Turpin and even though these changes have been closed on the plan they still need to be tracked on the database. As they are now with UK Link - but as they came through as Change Orders orignally they still need to be tracked on the Database . DT has agreed this verbally._x000D_
26/0516 DC This has been passed over to UK link and will follow the governance process within the project.  MC has email to confirm this has been taken off the plan and I have emailed JB to confirm.  Emails are in the file.  I have spoken with CF and Confirmed_x000D_
24/03/16:CM The EQR was created by CM reviewed by Dave Turpin and approved by DT. 8 week delivery for the BER and this date could change_x000D_
23/03/16: Cm to produce a zero cost EQR_x000D_
21/03/16 DC Email sent to DT re this one as well as COR3951._x000D_
16/03/16: This is with Dave Payne to progress. EC to email DT to advise him that the EQR is due to go out 24/03/16 and to confirm whether this will go to Pre-Sanction. _x000D_
09/03/16: Update from DT, the flash assesment was rejected and this change is now with the Programme Director. _x000D_
02/03/16: Update from DT the flash assessment has been approved and is being progressed through UK Link Change request process. _x000D_
26/02/2016 DC EQIR sent out today._x000D_
17/02/16: Dave to have a meeting with Ankit today._x000D_
10/02/16:Dave Turpin has spoken with Nikhil and now needs to discuss the further requirements with Ankit Sharma. CM to send out the Change Acknowledgement to Networks by 12.02.16 advising that we will be going ahead with this Change._x000D_
03/02/16: Discussed at ICAF meeting this morning. Further conversations required with Nikhil (Transmission team) &amp; Dave Turpin - need to understand if this is in scope of the UK Link Programme. If not in scope of UK Link it will need to go through the UK Link change request route. This needs to be completed for Go live._x000D_
29.01.16: CM Matt smith submitted change ready for next week ICAF</v>
          </cell>
          <cell r="AJ344">
            <v>42453</v>
          </cell>
          <cell r="AK344">
            <v>42453</v>
          </cell>
        </row>
        <row r="345">
          <cell r="A345">
            <v>3997</v>
          </cell>
          <cell r="B345" t="str">
            <v>COR3997</v>
          </cell>
          <cell r="C345" t="str">
            <v>Security requirement and invoice payment cycle for the Trading System Clearer - (UNC Modification 0568)</v>
          </cell>
          <cell r="D345">
            <v>42551</v>
          </cell>
          <cell r="E345" t="str">
            <v>PD-CLSD</v>
          </cell>
          <cell r="F345">
            <v>42627</v>
          </cell>
          <cell r="G345">
            <v>0</v>
          </cell>
          <cell r="H345">
            <v>42447</v>
          </cell>
          <cell r="I345">
            <v>42468</v>
          </cell>
          <cell r="J345">
            <v>0</v>
          </cell>
          <cell r="K345" t="str">
            <v>NNW</v>
          </cell>
          <cell r="L345" t="str">
            <v>NGT</v>
          </cell>
          <cell r="M345" t="str">
            <v>Beverley Viney</v>
          </cell>
          <cell r="N345" t="str">
            <v>ICAF - 23/03/2016_x000D_
Pre-sanction 24/05/2016</v>
          </cell>
          <cell r="O345" t="str">
            <v>Darran Dredge</v>
          </cell>
          <cell r="P345" t="str">
            <v>CO</v>
          </cell>
          <cell r="Q345" t="str">
            <v>COMPLETE</v>
          </cell>
          <cell r="R345">
            <v>0</v>
          </cell>
          <cell r="T345">
            <v>0</v>
          </cell>
          <cell r="U345">
            <v>42466</v>
          </cell>
          <cell r="V345">
            <v>42480</v>
          </cell>
          <cell r="W345">
            <v>42515</v>
          </cell>
          <cell r="Y345" t="str">
            <v>Pre-Sanction 24.05.16</v>
          </cell>
          <cell r="Z345">
            <v>7809</v>
          </cell>
          <cell r="AC345" t="str">
            <v>PROD</v>
          </cell>
          <cell r="AD345">
            <v>42565</v>
          </cell>
          <cell r="AE345">
            <v>0</v>
          </cell>
          <cell r="AF345">
            <v>5</v>
          </cell>
          <cell r="AG345" t="str">
            <v>14/09/16: CM The ECF has been recieved from Finance and CM will close the project down, _x000D_
24/08/16 : CM The CCN has been approved and sent back from beverly Viney approved. CM has chased charlie haley for final documents before I can close this down._x000D_
24//08/16: CM the CCN sent to the networks today. 20 business days until it expires. 90% closedown_x000D_
28/07/16: Cm LC confirmed the CCN to be moved out another 4 weeks, as now implementing this._x000D_
25/07/16: Cm update from DD, ST finished on 21.07.16. implementation due 25.07.16.. Closedown due 29/07/16_x000D_
14/07/16 CM sent scope notification out to networks._x000D_
04/07/16: CM PCC form sent in to move above the line_x000D_
•	ME Team will be utilised for building and testing the solution._x000D_
•	Operational users will be used for validating and managing the solution _x000D_
_x000D_
30/06/16: Cm The CA was approved by Beverley Viney and sent to the PJT team_x000D_
25/05/2016: AT - BER Sent_x000D_
17/05/16: Start up and CAT tool approved at pre-sanc today_x000D_
06/05/16: Update from LC this will be taken to the UKL committee on 25/05/16. charlie is working on the Start Up approach for this,_x000D_
20/04/16: DD produced the BEIR to deliver to networks today. LC has confirmed she met with MC on the requirements and still working on the Start up approach_x000D_
13/04/16: CM Start up is being worked on by LC and nearly done_x000D_
07/04/16:  LC has sent the EQR to networks.  LC &amp; Mark Cockayne will be meeting to discuss the process and to confirm the UK Link Impacts. CM to chase up on documentation. _x000D_
06/04/16: BEO back from networks approved_x000D_
06/04/16 DC CM to chase up MC re the UK Committee impacts, this is still an open action on the ICAF page._x000D_
02/03/16 DC EQR sent to networks today._x000D_
23/03/16: CM Email recevied from LC confirming she will be the Project manager and to send the EQIR out - LC will will produce the start up and Raci on her return. Michelle Downes has confirmed - The process to create new charge items in SAP will follow same process as today to set up invoice types and linked charge items. The Project team would notify the billing team who would arrange and ensure set up within the system _x000D_
23/03/2016: Jane Rocky to speak with Mark Cockayne to confirm who will action the work, as this is a process change. This change will only need minimal governance. PO team to support the project governance.</v>
          </cell>
          <cell r="AH345" t="str">
            <v>CLSD</v>
          </cell>
          <cell r="AI345">
            <v>42606</v>
          </cell>
          <cell r="AJ345">
            <v>42465</v>
          </cell>
          <cell r="AK345">
            <v>42465</v>
          </cell>
          <cell r="AM345">
            <v>42565</v>
          </cell>
          <cell r="AN345">
            <v>42565</v>
          </cell>
          <cell r="AO345">
            <v>42576</v>
          </cell>
          <cell r="AP345">
            <v>42608</v>
          </cell>
        </row>
        <row r="346">
          <cell r="A346">
            <v>3995</v>
          </cell>
          <cell r="B346" t="str">
            <v>COR3995</v>
          </cell>
          <cell r="C346" t="str">
            <v>Energy Theft Tip-off Service Data Provision</v>
          </cell>
          <cell r="D346">
            <v>42571</v>
          </cell>
          <cell r="E346" t="str">
            <v>PD-SENT</v>
          </cell>
          <cell r="F346">
            <v>42867</v>
          </cell>
          <cell r="G346">
            <v>0</v>
          </cell>
          <cell r="H346">
            <v>42444</v>
          </cell>
          <cell r="I346">
            <v>42468</v>
          </cell>
          <cell r="J346">
            <v>0</v>
          </cell>
          <cell r="K346" t="str">
            <v>NNW</v>
          </cell>
          <cell r="L346" t="str">
            <v>NGD, SGN, WWU, NGN</v>
          </cell>
          <cell r="M346" t="str">
            <v>Alex Ross-Shaw</v>
          </cell>
          <cell r="N346" t="str">
            <v>ICAF - 06/04/16_x000D_
Start Up / CAT-Email Pre-Sanction Group on 07.06.16_x000D_
BER Pre sanction -12/07/16</v>
          </cell>
          <cell r="O346" t="str">
            <v>Mark Pollard</v>
          </cell>
          <cell r="P346" t="str">
            <v>CO</v>
          </cell>
          <cell r="Q346" t="str">
            <v>LIVE</v>
          </cell>
          <cell r="R346">
            <v>0</v>
          </cell>
          <cell r="T346">
            <v>0</v>
          </cell>
          <cell r="U346">
            <v>42522</v>
          </cell>
          <cell r="V346">
            <v>42536</v>
          </cell>
          <cell r="W346">
            <v>42578</v>
          </cell>
          <cell r="X346">
            <v>42578</v>
          </cell>
          <cell r="Y346" t="str">
            <v>Pre-sanction 12/07/2016</v>
          </cell>
          <cell r="Z346">
            <v>12820</v>
          </cell>
          <cell r="AC346" t="str">
            <v>SENT</v>
          </cell>
          <cell r="AD346">
            <v>42572</v>
          </cell>
          <cell r="AE346">
            <v>0</v>
          </cell>
          <cell r="AF346">
            <v>3</v>
          </cell>
          <cell r="AG346" t="str">
            <v>08/08/17 DC I sent an email to MP requesting they re raised the CCN and I will submit it to the next ChMC meeting._x000D_
27/07/17 DC change the PM from DD to MP._x000D_
12/05/17 DC CCN sent to networks today._x000D_
12/05/17 DC received the signed ECF from projects today._x000D_
24/08/16 CM Still on track from planning meeting_x000D_
09/08/16 DC Delivery codes requested for CH._x000D_
21.07.16: SN sent to networks - see update from the document:_x000D_
1.	Analysis and Design – 2 weeks (18/07/16-29/07/16)_x000D_
2.	System Testing – 2 weeks (01/08/16-19/08/16)_x000D_
3.	Implementation – 1 week (22/08/16-26/08/16)_x000D_
4.	Post Implementation Support (PIS) – 1 week (29/08/16-02/09/16)_x000D_
_x000D_
20/07/16: CM CA recived from the networks and jo feruson has confirmed hapy with the change on title._x000D_
20/07/16: CM The BER was sent out on 18/07/16 and sent by Mike as Deborah and Claire were on holiday. Cm will complete the database dates today. Name of the change Order has been updated to match the BER - Energy Theft Tip-off Service Data Provision was TRAs Tip-off Hotline Data Provision._x000D_
12/07/16 DC CH discussed the query at pre-sanction, the BER was approved with minor amendments to be made.  CH to send the approved version over when he has completed it._x000D_
11/07/16 DC Email received from SH with a query on the decs going to Pre-Sanction.  I have forwarded the email onto LC._x000D_
11/07/16: BER and EAF going into this week pre-sanction meeting._x000D_
14/06/16 WBS Code requested from MB today._x000D_
13/06/16: Cm BEIR sent out today - with the BER due date for 27/07/16_x000D_
09/06/16: The Start Up and CAT tool has both been approved via pre-sanction group via email and approved on Tuesday 7th June 16. Uploaded into config._x000D_
01/06/16: Cm an amended EQR was requested from Alex- Ross and re-sent over today._x000D_
18/05/16: Further discussions at ICAF forum today for the CO to understand the background of the Change._x000D_
Dave Addison now needs to push for a response from the networks on the EQR. _x000D_
LC &amp; DA agreed a light wording around the enduring solution should be included in the BER._x000D_
LC requires the costing's for the BER _x000D_
_x000D_
16/05/16: Amended Change Order received from Northern Gas. Further discussions on this are required at next ICAF 18.05.16_x000D_
07/04/16: CM confirmed with LC that an EQIR will be sent on Friday 8th April - after LC has more information on the process. _x000D_
06/04/16: DT confirmed that a contract is being done and the data protection element will be included.  This has now been approved at ICAF._x000D_
31.03.16: Cm Update from Steve Concannon - Stating the report will be straight forward for BICC team to do. The project team will need  to meet in mid April to discuss the requirements and they will feed back further information as to the activities needed to get the report live / commit to timescales to meet the demand from the change. _x000D_
30.03.16: Jane Rocky has confirmed Lorraine Cave will pick this up at the PM (project wrap around). _x000D_
Dave T to send the Data protection and legal aspects over in an email._x000D_
MT has mentioned that an amendment needs to be made to the original change order - this will need to be confirmed from the networks_x000D_
23.03.16: The requirements still need to be defined. CM to email the networks advising them that we are looking into the requirements and will confirm back to them next week (after ICAF meeting)_x000D_
Open action Dave Turpin to feedback to Ofgem on timescales . Also to speak with Dave Addison on the full detail of this change._x000D_
Need a formal confirmation with regards to the data protection that is being covered by Legal._x000D_
06/05/16: CM an amended CO was submitted from Alex ross and a CR will be raised from murray thomson for BICC to carry out some work._x000D_
15/04/16 DC EQR sent to Network today._x000D_
13/04/16: The start up doc has been drafted and being reviewed by Murray_x000D_
07/04/16: CM confirmed with LC that an EQIR will be sent on Friday 8th April - after LC has more information on the process. _x000D_
06/04/16 ICAF today DT confirmed that a contract is being done and the data protection element will be included.  This has now been approved._x000D_
30.03.16: Jane Rocky has confirmed Lorraine Cave will pick this up at the PM (project wrap around). _x000D_
Dave T to send the Data protection and legal aspects over in an email . MT has said that the Change order needs to be amended slightly as well._x000D_
30/03/16: Sent out the change acknowlegment and emailed Dave Turpin and Steve concannon for actions points to be covered_x000D_
23/03/16 CM discussed at ICAF this morning and still have action points to confirm before approval next week. CM to write to the networks advising them we will confirm to the formally after next weeks meeting_x000D_
15.03.16: Cm due for ICAF in the morning</v>
          </cell>
          <cell r="AH346" t="str">
            <v>SENT</v>
          </cell>
          <cell r="AJ346">
            <v>42475</v>
          </cell>
          <cell r="AK346">
            <v>42475</v>
          </cell>
          <cell r="AO346">
            <v>42826</v>
          </cell>
          <cell r="AP346">
            <v>42886</v>
          </cell>
        </row>
        <row r="347">
          <cell r="A347">
            <v>4018</v>
          </cell>
          <cell r="B347" t="str">
            <v>COR4018</v>
          </cell>
          <cell r="C347" t="str">
            <v>Separation of National Grid Gas Distribution Business</v>
          </cell>
          <cell r="E347" t="str">
            <v>PD-CLSD</v>
          </cell>
          <cell r="F347">
            <v>42618</v>
          </cell>
          <cell r="G347">
            <v>0</v>
          </cell>
          <cell r="H347">
            <v>42482</v>
          </cell>
          <cell r="J347">
            <v>0</v>
          </cell>
          <cell r="N347" t="str">
            <v>ICAF - 27/04/16</v>
          </cell>
          <cell r="O347" t="str">
            <v>David Williamson</v>
          </cell>
          <cell r="P347" t="str">
            <v>CR</v>
          </cell>
          <cell r="Q347" t="str">
            <v>CLOSED</v>
          </cell>
          <cell r="R347">
            <v>0</v>
          </cell>
          <cell r="S347">
            <v>42618</v>
          </cell>
          <cell r="AE347">
            <v>0</v>
          </cell>
          <cell r="AG347" t="str">
            <v>05/09/16: CM Now closed this project down as this was just the analysis piece completed - a 7/8 week project for the initial part of the investigation work into the separation of the Gas Distribution. This has since been replaced by the change order for the Outbound services and also another for the Inbound service programme. _x000D_
CM has collated the documents produced during the analysis work and now closed down._x000D_
18/08/16: Closing down of this project should happen soon CM has met up with Rob Topley today and he will discuss with Nick Salter and Martin Baker to close this down shortly as a PD-CLSD as this was analysis only._x000D_
01/08: CM has emailed Rob Topley with regards to docuemnts for this as the analysi of 6-8 weeks has now been completed and he will send through any documents produced. This is very early parts of analysis and documents required will not be known until 6-8 weeks time - June 2016 - CM to meet with Dave williamson on docs_x000D_
21/06/16 NO WBS CODES REQUIRED FOR THIS PROJECT. Further into the project the WBS codes may be required later on into the project._x000D_
27.04.16: This Change request has been approved at ICAF today with the understanding that this project is in very early stages of analysis. _x000D_
Discussions are happening to confirm what team will carry out the analysis work. Estimated work for analysis will take 6-8 weeks depending on the resources and the legal aspects. _x000D_
Gareth confirmed Tech Dev team will need to be involved for any  system changes. _x000D_
Internal project tracker similar to FGO project_x000D_
22/04/16: CR received today with approval from MB.  This has been uploaded to sharepoint  for ICAF  27th April.</v>
          </cell>
        </row>
        <row r="348">
          <cell r="A348">
            <v>4009</v>
          </cell>
          <cell r="B348" t="str">
            <v>COR4009</v>
          </cell>
          <cell r="C348" t="str">
            <v>Billing History by all NTS capacity / commodity related charges (applicable dates in 2014 to Nexus implementation)</v>
          </cell>
          <cell r="D348">
            <v>42570</v>
          </cell>
          <cell r="E348" t="str">
            <v>PD-IMPD</v>
          </cell>
          <cell r="F348">
            <v>42935</v>
          </cell>
          <cell r="G348">
            <v>0</v>
          </cell>
          <cell r="H348">
            <v>42472</v>
          </cell>
          <cell r="J348">
            <v>0</v>
          </cell>
          <cell r="K348" t="str">
            <v>NNW</v>
          </cell>
          <cell r="L348" t="str">
            <v>NGT</v>
          </cell>
          <cell r="M348" t="str">
            <v>Beverly Viney</v>
          </cell>
          <cell r="N348" t="str">
            <v>ICAF - 20/04/16_x000D_
Pre-Sanction - BER 14/06/16</v>
          </cell>
          <cell r="O348" t="str">
            <v>Mark Pollard</v>
          </cell>
          <cell r="P348" t="str">
            <v>CO</v>
          </cell>
          <cell r="Q348" t="str">
            <v>LIVE</v>
          </cell>
          <cell r="R348">
            <v>0</v>
          </cell>
          <cell r="T348">
            <v>0</v>
          </cell>
          <cell r="U348">
            <v>42527</v>
          </cell>
          <cell r="Y348" t="str">
            <v>Pre-Sanction</v>
          </cell>
          <cell r="Z348">
            <v>11662</v>
          </cell>
          <cell r="AA348">
            <v>11662</v>
          </cell>
          <cell r="AC348" t="str">
            <v>SENT</v>
          </cell>
          <cell r="AD348">
            <v>42580</v>
          </cell>
          <cell r="AE348">
            <v>0</v>
          </cell>
          <cell r="AF348">
            <v>5</v>
          </cell>
          <cell r="AG348" t="str">
            <v>08/08/17 DC Email sent to MP requesting CCN be submitted to the ChMC meeting for approval._x000D_
26/07/17 DC Update from planning meeting - this has been implemented._x000D_
27/06/17 DC Update from planning meeting, imp on track._x000D_
29/07/16 DC SN sent out today._x000D_
20/07/16: Cm CA received with a comments and forwarded over to project team_x000D_
15/07/16: Cm amended BER has been sent out to the networks as requested from Darran Dredge. These have slight amendments on as request from NGT. Costs have gone down by £400 and now loading on a USB and not Sharepoint._x000D_
23/06/16: Cm Sent the Laura Johnson email onto DN and LC for the BER queries._x000D_
16/06/2016 DC BER sent out to networks today. Missing out the BEIR_x000D_
14/06/16 DC The BER was approved at Pre-Sacntion today, the Start Up Approach was emailed to reviewers via email for information.  Once amendments are made LC to send approved copy to us._x000D_
10/06/16: Cm The HLE has been received from ME team and has been sent to LC for approval._x000D_
07/06/16: CM BEO back from Beverly Viney however with a question with regards to the time scales of BER- It states in the EQR, that it will be 2 weeks until a BER on receipt of the BEO, this will then put us in mid June. Can it be establish as soon as possible when we would be able to get the first delivery of data, as in original request this was estimated to be June but after the BER is produced it doesn’t give much time to produce the data? CM will forward onto LC._x000D_
03/06/16_ Cm EQR sent to networks. Dave Newman produced and confirmed Lorraine cave is happy for this to be sent out, Bno Pre-sanction approval as this is a £0 costs EQR_x000D_
31/05/16: Roseanne will be completed the HLE and then  Rob and LC will approve once completed_x000D_
27/04/16: CR to be raised for ME Team to look at this work and confirm the CR round as review to the ICAF group. CM completed the CR for review on email._x000D_
22/04/16: Email received from KG to say there are no scripts from last years CR as it was a one off activity and no scripts were kept.  Sharepoint has been updated._x000D_
21/04/16: This has been approved on the confirmation from Roseanne Hetherington (ME Team) that we do have the required Scripts from last year. _x000D_
Once we have confirmation on the scripts the work will be completed in 2 phases by the ME team- _x000D_
1. ME Team to deliver the first part of data. _x000D_
2. 6 month Data (Jan 16 - June 16) Pre-Nexus. _x000D_
The Project documentation produced by ASA team._x000D_
_x000D_
14/04/16: BV Change order for First one is for data before Nexus Implementation. To go to ICAF next week.</v>
          </cell>
          <cell r="AJ348">
            <v>42524</v>
          </cell>
          <cell r="AK348">
            <v>42524</v>
          </cell>
          <cell r="AL348">
            <v>42584</v>
          </cell>
          <cell r="AM348">
            <v>42580</v>
          </cell>
          <cell r="AO348">
            <v>42936</v>
          </cell>
          <cell r="AP348">
            <v>42957</v>
          </cell>
        </row>
        <row r="349">
          <cell r="A349">
            <v>4043</v>
          </cell>
          <cell r="B349" t="str">
            <v>COR4043</v>
          </cell>
          <cell r="C349" t="str">
            <v>DN Sales Outbound Services</v>
          </cell>
          <cell r="D349">
            <v>42790</v>
          </cell>
          <cell r="E349" t="str">
            <v>PD-PROD</v>
          </cell>
          <cell r="F349">
            <v>42803</v>
          </cell>
          <cell r="G349">
            <v>0</v>
          </cell>
          <cell r="H349">
            <v>42516</v>
          </cell>
          <cell r="I349">
            <v>42531</v>
          </cell>
          <cell r="J349">
            <v>0</v>
          </cell>
          <cell r="K349" t="str">
            <v>NNW</v>
          </cell>
          <cell r="L349" t="str">
            <v>NGD</v>
          </cell>
          <cell r="M349" t="str">
            <v>Chris Warner</v>
          </cell>
          <cell r="N349" t="str">
            <v>01/06/2017ss Case/BER approved at Pre-Sanction today</v>
          </cell>
          <cell r="O349" t="str">
            <v>Darran Dredge</v>
          </cell>
          <cell r="P349" t="str">
            <v>CO</v>
          </cell>
          <cell r="Q349" t="str">
            <v>LIVE</v>
          </cell>
          <cell r="R349">
            <v>1</v>
          </cell>
          <cell r="T349">
            <v>130000</v>
          </cell>
          <cell r="U349">
            <v>42538</v>
          </cell>
          <cell r="V349">
            <v>42552</v>
          </cell>
          <cell r="W349">
            <v>42613</v>
          </cell>
          <cell r="Y349" t="str">
            <v>Pre-sanction 15/11/16</v>
          </cell>
          <cell r="Z349">
            <v>2249460</v>
          </cell>
          <cell r="AC349" t="str">
            <v>SENT</v>
          </cell>
          <cell r="AD349">
            <v>42803</v>
          </cell>
          <cell r="AE349">
            <v>0</v>
          </cell>
          <cell r="AF349">
            <v>5</v>
          </cell>
          <cell r="AG349" t="str">
            <v>10/08/17 DC Email sent to RP to say this project as well as .1, .2, .3, .4, .5, .6 are not closing till 2018._x000D_
26/07/17 Dc Update from the planning meeting, this project is not closing down untill sept 2018!!_x000D_
27/06/17 DC Email sent to MP to confirm the update._x000D_
09/03/17 DC SN going to networks today._x000D_
24/02/17 DC We have recevied the CA today from the networks._x000D_
10/02/17 Email from DN re the CA, this will be sent from networks once DT as spoken the the networks and update them on a request._x000D_
03/01/17: CM Implementation happened on 1/01/17 for the first part of this project, there will be the 2nd part to implement after UK Link goes in. However, we need to gain an update on the future planned activities from Mark Pollard this week_x000D_
21/12/16 DC The BER was sent out today._x000D_
24/11/16: The SNIR due date for 25/11/16 has been taken off as the BER will be going for re-sanction after 12/12/16 and the at this time we will re-issue a new BER to the networks as costs will have changed etc.. MP has confirmed that the networks are fully aware of this._x000D_
22/11/16: CM Update from MP - ad-hoc XEC on 23/11/16 for COR4043: DN Sales (Outbound Services). The BC will then need to go for Board approval which will be around the 12th December. The BER will be issued after this date._x000D_
15/11/16 DC the BC and BER have both been approved today.  The BCX will go to XEV 22nd Nov._x000D_
15/11/16 DC MP submitted Businss Case and BER for Pre-Sanction today._x000D_
11/11/16: CM CA has been returned form networks with comments - "We have approval for the costs identified in this BER to be drawn from Project Piccadilly funds. _x000D_
We note that this approval relates to only the changes required to legacy UKLink and research into options for New UKLink._x000D_
All future costs relating to changes to New UKLink (Nexus) will be defined in a subsequent BER, which is pending with Xoserve, and will require further future approvals."_x000D_
Therefore an revised BER will be issued to the networks asap._x000D_
02/11/16: CM 4 x Change request have been approved at pre-sanction for the mE to comomplet the work - XRN4129, XRN4130, 31 &amp; 32._x000D_
These have been assigned to the ME team to complete._x000D_
04/10/16: Joint Office that MOD592s went live this morning at 5am. The 1st October implementation for the Transitional Solution on the current UK Link system will therefore be moved to a later date. Xoserve will work with National Grid to agree a new implementation date which will be communicated once agreed._x000D_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_x000D_
31/08/16 DC The  BC and BER are both approved.  MP sent the amended BER today._x000D_
30/08/16 DC The BER and BC have been submitted to Pre-Sanction today.  As they were late being sent in any comments/queries will be sent o MP and he will make necessary amendments if necessary. DC _x000D_
05/08/16 :DC the start up was sent round to the Pre-Sanction group for information only so ME can move the project above the line in start-up.  Also Jane Rocky has confirmed the name change for this project.  See file for copy email._x000D_
12/07/16: Cm the start Up and Pat tool was set in from Dave Newman- RACI is only a draft mode at the moment as he needs all approvals sent in._x000D_
05/07/16: CM BEIR sent out to networks today. With Mark pollard as the PM and Helen Pardoe as Senior PM_x000D_
17/0616 DC BEO received from Networks today, email sent to project team and filed._x000D_
16/06/16 DC EQR submitted to change Order box to distribute to the networks._x000D_
14/06/16 DC The EQR has been approved at Pre-Sanction today.  The 130K is for analysis work.  The Start-Up and PAT tool will be forwarded to us at a later date._x000D_
10/06/16 EQIR sent out on or before 24/06/16_x000D_
09/06/16 DC the wbs codes have been set up and sent to RT/LC._x000D_
01/06/16 DC Approved at ICAF today.01/06/16 This change order is to establish National Grid Gas Distribution Limited as a new GT entity.  Separate transportation invoices to be issued on behalf of National Grid Gas Distribution Limited and NGGT.  National Grid Gas Distribution Limited and NGGT to receive separate data files for revenue collection and Other impacts to be determined as part of analysis activities.  RT is the PM for this project and the ASA Team will help with guidance._x000D_
27/05/16 DC Change Order received, will be submitted to ICAF 1/06/16._x000D_
_x000D_
**Keep Lorraine Cave and Rob Topley copied in to all corrisponce**</v>
          </cell>
          <cell r="AJ349">
            <v>42545</v>
          </cell>
          <cell r="AL349">
            <v>42804</v>
          </cell>
          <cell r="AO349">
            <v>42887</v>
          </cell>
          <cell r="AP349">
            <v>43372</v>
          </cell>
        </row>
        <row r="350">
          <cell r="A350">
            <v>4042</v>
          </cell>
          <cell r="B350" t="str">
            <v>COR4042</v>
          </cell>
          <cell r="C350" t="str">
            <v>Provision of data via machine: machine mechanism for the provision of services including those envisaged by the Competition and Markets Authority (CMA) Data Requirement to support Price comparison Websites and British Gas API requirements to support their</v>
          </cell>
          <cell r="E350" t="str">
            <v>CO-CLSD</v>
          </cell>
          <cell r="F350">
            <v>42675</v>
          </cell>
          <cell r="G350">
            <v>0</v>
          </cell>
          <cell r="H350">
            <v>42517</v>
          </cell>
          <cell r="J350">
            <v>0</v>
          </cell>
          <cell r="M350" t="str">
            <v>n/a</v>
          </cell>
          <cell r="N350" t="str">
            <v>ICAF- 01/06/016</v>
          </cell>
          <cell r="O350" t="str">
            <v>Gareth Hepworth</v>
          </cell>
          <cell r="P350" t="str">
            <v>CR</v>
          </cell>
          <cell r="Q350" t="str">
            <v>CLOSED</v>
          </cell>
          <cell r="R350">
            <v>0</v>
          </cell>
          <cell r="AE350">
            <v>0</v>
          </cell>
          <cell r="AF350">
            <v>7</v>
          </cell>
          <cell r="AG350" t="str">
            <v>_x000D_
01/11/16: CM This has been confirmed to close down from Gareth hepworth - as this project is now being delivered under COr4110._x000D_
28/10.16: Cm CM has email LC and GH as this is linked to COR4110 and COR4042 should be closed down as the anaysis piece._x000D_
14/09/16: CM had a discussion with Jane Rocky to confirm if a new Change Request will need to be raised for the next phase of this project. Jane Rocky has said this needs to come back to ICAF to cover the detailed design aspects of this change which will more than likely be assigned to Lorraine Cave’s Team._x000D_
_x000D_
Gareth will raise a new CR into ICAF in the next week or so. This Change COR4042 will then need to be closed down as an analysis piece._x000D_
T._x000D_
_x000D_
09/06/16 The WBS codes have been set up and sent to GH._x000D_
_x000D_
01/06/16 This was approved at ICAF today. This piece of work is to undertake an options assessment to recommend a solution to meet requirements as requested by the Distribution Networks. The CR has been approved and Tec Dev will be doing the work with input from SM (PO Team). This is required by the end of July 2016._x000D_
_x000D_
27/05/16 DC Change Request received and submitted to ICAF Weds 1st June.</v>
          </cell>
        </row>
        <row r="351">
          <cell r="A351">
            <v>4053</v>
          </cell>
          <cell r="B351" t="str">
            <v>COR4053</v>
          </cell>
          <cell r="C351" t="str">
            <v>Options Analysis for Sustaining Gemini</v>
          </cell>
          <cell r="D351">
            <v>42695</v>
          </cell>
          <cell r="E351" t="str">
            <v>PD-PROD</v>
          </cell>
          <cell r="F351">
            <v>42713</v>
          </cell>
          <cell r="G351">
            <v>0</v>
          </cell>
          <cell r="H351">
            <v>42538</v>
          </cell>
          <cell r="I351">
            <v>42552</v>
          </cell>
          <cell r="J351">
            <v>0</v>
          </cell>
          <cell r="K351" t="str">
            <v>NNW</v>
          </cell>
          <cell r="L351" t="str">
            <v>NGT</v>
          </cell>
          <cell r="M351" t="str">
            <v>Beverley Viney</v>
          </cell>
          <cell r="N351" t="str">
            <v>ICAF - 22/06/16_x000D_
Pre-Sanction 05/07/16_x000D_
Start-up apporach-   30/08/16_x000D_
Pre-Sanction 13/09/16 - Business Case/EAF/BER</v>
          </cell>
          <cell r="O351" t="str">
            <v>Hannah Reddy</v>
          </cell>
          <cell r="P351" t="str">
            <v>CO</v>
          </cell>
          <cell r="Q351" t="str">
            <v>LIVE</v>
          </cell>
          <cell r="R351">
            <v>0</v>
          </cell>
          <cell r="T351">
            <v>0</v>
          </cell>
          <cell r="U351">
            <v>42573</v>
          </cell>
          <cell r="V351">
            <v>42587</v>
          </cell>
          <cell r="W351">
            <v>42639</v>
          </cell>
          <cell r="X351">
            <v>42639</v>
          </cell>
          <cell r="Y351" t="str">
            <v>Pre-Sanction</v>
          </cell>
          <cell r="Z351">
            <v>396386</v>
          </cell>
          <cell r="AC351" t="str">
            <v>PROD</v>
          </cell>
          <cell r="AD351">
            <v>42713</v>
          </cell>
          <cell r="AE351">
            <v>0</v>
          </cell>
          <cell r="AF351">
            <v>5</v>
          </cell>
          <cell r="AG351" t="str">
            <v>26/07/17 DC Update from planning meeting date has been changed to 4/8/17_x000D_
27/06/17 DC Update from planning meeting imp date 21st July._x000D_
09/12/16; DC SN sent to networks today._x000D_
02/12/16: Cm SNIR went out today_x000D_
21/11/16: Cm CA received today 10 days until SNIR going out._x000D_
21/09/16 DC BER issued to Network today._x000D_
13/09/16 DC The Busines Case/EAF/BER were all approved a Pre-Sanction today._x000D_
06/09/16: CM Sent a revised BEIR email to networks as the BER needs to be approved by XEC first before it can go to the networks._x000D_
30/08/16 DC  Start-Up approved at Pre-Sacntion today._x000D_
17/08/16: Cm This project will be moving over Gemini Team for Project management. Pavandip Heyeer. He will confirm this in an email._x000D_
17/08/16 DC WBS Codes requested. Pav from Gemini is taking over this project.  I sent him an email to confirm this is the case._x000D_
03/08/16: Cm BEIR sent out today. CM has  PAT tool and Start up drafted with Dw today_x000D_
22/07/16:CM BEO received from networks with comments to change wording in EQR - Dave Williamson is happy with this and will proceed to BER stage._x000D_
11/07/16: CM sent the EQR to networks today_x000D_
08/07/16 DC Spoke to DW today, he will be making the amendments today so the EQR will be ready to go out (due 15th).  This is a nil balance EQR._x000D_
05/07/16 DC EQR approved at Pre-Sanction today.  DW to discuss changes with LC and update document._x000D_
01/07/16: EQIR sent to Bev and Phil hobbins_x000D_
22/06/16: CM Approved at ICAF today. Analysis work part of COR3825- Feasibility Analysis for CMS, Gemini and Data Centre Shared Services. This work will be take longer than 1 month. _x000D_
These timescales will need to be mentioned in the EQR._x000D_
Delivary plan needs to be discussed with Annie Griffiths._x000D_
May be a Pot 7 not a Pot 5 funded project._x000D_
17/06/16: New Change Order for review at this weeks ICAF meeting</v>
          </cell>
          <cell r="AJ351">
            <v>42566</v>
          </cell>
          <cell r="AL351">
            <v>42709</v>
          </cell>
          <cell r="AM351">
            <v>42716</v>
          </cell>
          <cell r="AO351">
            <v>42951</v>
          </cell>
        </row>
        <row r="352">
          <cell r="A352">
            <v>3991</v>
          </cell>
          <cell r="B352" t="str">
            <v>COR3991</v>
          </cell>
          <cell r="C352" t="str">
            <v>Procurement for the PAF Administrator Role</v>
          </cell>
          <cell r="D352">
            <v>42655</v>
          </cell>
          <cell r="E352" t="str">
            <v>PD-IMPD</v>
          </cell>
          <cell r="F352">
            <v>42913</v>
          </cell>
          <cell r="G352">
            <v>0</v>
          </cell>
          <cell r="H352">
            <v>42440</v>
          </cell>
          <cell r="J352">
            <v>0</v>
          </cell>
          <cell r="K352" t="str">
            <v>NNW</v>
          </cell>
          <cell r="L352" t="str">
            <v>NGD, SGN, WWU, NG</v>
          </cell>
          <cell r="M352" t="str">
            <v>Robert Wigginton</v>
          </cell>
          <cell r="N352" t="str">
            <v>Deffered at ICAF on 23/03/16_x000D_
Approved ICAF 16/03/16_x000D_
Pre-sanction  - EQR, Start up &amp; PAT approved 16/08/16_x000D_
BER approved Pre-Sanction 20/09/16</v>
          </cell>
          <cell r="O352" t="str">
            <v>Mark Pollard</v>
          </cell>
          <cell r="P352" t="str">
            <v>CO</v>
          </cell>
          <cell r="Q352" t="str">
            <v>LIVE</v>
          </cell>
          <cell r="R352">
            <v>1</v>
          </cell>
          <cell r="T352">
            <v>10000</v>
          </cell>
          <cell r="U352">
            <v>42628</v>
          </cell>
          <cell r="W352">
            <v>42634</v>
          </cell>
          <cell r="X352">
            <v>42634</v>
          </cell>
          <cell r="Y352" t="str">
            <v>Pre-Sanction - 21.09.16</v>
          </cell>
          <cell r="Z352">
            <v>77145</v>
          </cell>
          <cell r="AC352" t="str">
            <v>SENT</v>
          </cell>
          <cell r="AD352">
            <v>42656</v>
          </cell>
          <cell r="AE352">
            <v>1</v>
          </cell>
          <cell r="AF352">
            <v>3</v>
          </cell>
          <cell r="AG352" t="str">
            <v>08/08/17 DC I sent an email to IS advising that the CCN needs to be done this week, I received a reply asking to push the date to the 15th Sept as stakeholders are on holiday at the moment but will be back at this time._x000D_
05/07/17 DC IS requested Mysap closedown codes for the attached._x000D_
27/06/17 DC update from planning meeting imp date 26th June._x000D_
13.1016: CM The CA has been approved by the networks and Ian has wrote back to them confirming this as they had not poulated the CA. The SN has been sent out to the networks on the same day._x000D_
_x000D_
21.09.16: CM sent the BER out to networks - skipping the BEIR stage_x000D_
15.09.2016: Cm the BEO received from networks,_x000D_
14.09.16: Cm Chased for the BEO to come back from the networks today, as Ian needs to proceed into the BER stage._x000D_
_x000D_
17.08.16 : CM sent EQR to all distribution networks today_x000D_
_x000D_
16.0816: CM EQR to go out on 17th - Pat tool start up and EQR approved Pre-sanction._x000D_
_x000D_
10/08/16: Open actions closed off in ICAF today._x000D_
_x000D_
08/08/16 WBS codes created._x000D_
_x000D_
03/08/16 WBS codes requested._x000D_
_x000D_
03/08/16: Approved at ICAF today - ASA will project managed with Fiona Cottam and Sarah Gull being involved in the delivery. This will be a light governed project.This Change Order will need be re-drafted by Fiona Cottam and Lorraine Cave and confirmed to the networks as the original CO is actually stating it as a ROM.Once the new CO is confirmed will need to send out a new Change acknowledgment to the networks to confirm we are proceeding with this change._x000D_
_x000D_
01/08/16: This needs to be re-issued into this weeks ICAF meeting for Project Support. This was put on a long term defferal at ICAF on 23/03/16_x000D_
_x000D_
17/05/16 Cm sent out the acknowledgment today - CC in Matt Smith_x000D_
_x000D_
23/03/16: This work will now go onto long deferral. Cm will email networks advising them that we will know once this has been discussed in the PAF UNC workgroup._x000D_
_x000D_
14/03/16 - CO added to the ICAF agenda</v>
          </cell>
          <cell r="AJ352">
            <v>42599</v>
          </cell>
          <cell r="AM352">
            <v>42669</v>
          </cell>
          <cell r="AO352">
            <v>42912</v>
          </cell>
          <cell r="AP352">
            <v>42993</v>
          </cell>
        </row>
        <row r="353">
          <cell r="A353">
            <v>4073</v>
          </cell>
          <cell r="B353" t="str">
            <v>COR4073</v>
          </cell>
          <cell r="C353" t="str">
            <v>EU Phase 4A</v>
          </cell>
          <cell r="D353">
            <v>42717</v>
          </cell>
          <cell r="E353" t="str">
            <v>PD-PROD</v>
          </cell>
          <cell r="F353">
            <v>42727</v>
          </cell>
          <cell r="G353">
            <v>0</v>
          </cell>
          <cell r="H353">
            <v>42576</v>
          </cell>
          <cell r="I353">
            <v>42590</v>
          </cell>
          <cell r="J353">
            <v>0</v>
          </cell>
          <cell r="K353" t="str">
            <v>NNW</v>
          </cell>
          <cell r="L353" t="str">
            <v>NGT</v>
          </cell>
          <cell r="M353" t="str">
            <v>Beverley Viney</v>
          </cell>
          <cell r="N353" t="str">
            <v>ICAF - 03/08/16_x000D_
ICAF revised CO - 19.10.16 _x000D_
Pre-Sanction 09/08/16_x000D_
Pre-Sanction 18/10/16_x000D_
ICAF Revised CO 16/11/16_x000D_
Adjusted BER 06/12/16</v>
          </cell>
          <cell r="O353" t="str">
            <v>Rachel Addison</v>
          </cell>
          <cell r="P353" t="str">
            <v>CO</v>
          </cell>
          <cell r="Q353" t="str">
            <v>LIVE</v>
          </cell>
          <cell r="R353">
            <v>1</v>
          </cell>
          <cell r="T353">
            <v>50650</v>
          </cell>
          <cell r="U353">
            <v>42604</v>
          </cell>
          <cell r="V353">
            <v>42619</v>
          </cell>
          <cell r="Y353" t="str">
            <v>Pre Sanction</v>
          </cell>
          <cell r="Z353">
            <v>1970668</v>
          </cell>
          <cell r="AC353" t="str">
            <v>SENT</v>
          </cell>
          <cell r="AD353">
            <v>42727</v>
          </cell>
          <cell r="AE353">
            <v>1</v>
          </cell>
          <cell r="AF353">
            <v>5</v>
          </cell>
          <cell r="AG353" t="str">
            <v>26/07/17 DC On track, currently in IDR._x000D_
13/01/17 DC Email from RA giving an update as to project.  System Testing due to start 23rd Jan._x000D_
23/12/16 DC SN sent to networks today._x000D_
13/12/16: CA approved from networks approving the amended BER a SNIR will be 27/12/16_x000D_
16/11/16: CM Revised CO has been approved at ICAF today. The implementation date has been moved from May 2017 to August 2017, this is due to the amount of testing which is required and a re-plan meetings are taking place this week. _x000D_
Risks on the UK Link Programme are being discussed between Lee Foster and Rachel Addison. As there could be a class of delivery dates if UKLP goes beyond the 1/07/17 go live date. _x000D_
_x000D_
Open action for Gemini to raise a significant risk on congestion around the UK Link / Gemini go live date to record the contingency options that they have in place in the event of any delays to UKLP. _x000D_
A revised BER will be produced and expected into Pre-Sanction on 6/12/16. _x000D_
_x000D_
08/11/16: CM Beverley Viney came back with some comments on the SNIR and Jessica has informed us that an amended CR will be coming in to go back to ICAF._x000D_
04/11/16: Cm SNIR sent to the networks today. Please note:  _x000D_
A revised COR is due to be received from NG due to changes in scope and an amended BER will be issued in response. The SN will therefore not be delivered until CA has been received on the amended BER so there is a risk that the SN delivery date referenced above may change. _x000D_
_x000D_
02/11/16: CM A amended Start up and PAT tool with new RACI will need to be submitted for pre-sanction group to be sent via email only._x000D_
21/10/16 DC The networks came back with some queries, Jessica has sent the BER again with track changes.  I have saved a copy of the new BER excepting the track changes for the configuarion Library.  Everything is filed in the change orders folder._x000D_
19/10.16: The revised Change Order for delivery came and approved at ICAF._x000D_
18/10/16 DC The BER was approved at Pre-Sanction today and has been sent to the change orders box to send out to the nextworks._x000D_
27.09.16: CM Name changed from EU Phase 4a Pre-Start up to just EU Phase 4A. Sue has completed the RACI for anaysis at the moment. Then full piece of work won't come in until end of October - November 2016. After Business case has been approved at XEC etc._x000D_
25.08.16: Cm PAT Tool and RACI complted with Sue Broadbent for anaysis work. Cm will meet up with SB end of Sept to complete for delivery piece. This only covers the analysis work not the full delivery of the EU Phase 4_x000D_
22.08.16 BEO back from Bev Viney sent onto project team_x000D_
16/08/16 DC EQR sent to pre-Sanction today.  This is going out to networks today._x000D_
09/08/16 DC The Start-UP Document was approved at Pre-Sanction today. _x000D_
08/08/16 DC WBS codes opened on MYSAP._x000D_
04/08/16: Cm send EQIR today and the PAT tool and Start up going into presanc next week._x000D_
03/08/16 dc wbs Codes requested._x000D_
03/08/16: CM approved at ICAF today this is only covers the analysis work not the full delivery of the EU Phase 4. Hannah Reddy as PM._x000D_
25.07.16: Cm This has come in for review at next ICAF however it was a bit to late for this week ICAF so will be at the next meeting on 3.08.16. JR is happy with this approach as work has already began with Gemini (JH Team)</v>
          </cell>
          <cell r="AJ353">
            <v>42598</v>
          </cell>
          <cell r="AK353">
            <v>42598</v>
          </cell>
          <cell r="AL353">
            <v>42731</v>
          </cell>
          <cell r="AM353">
            <v>42727</v>
          </cell>
          <cell r="AN353">
            <v>42727</v>
          </cell>
          <cell r="AO353">
            <v>42960</v>
          </cell>
          <cell r="AP353">
            <v>43052</v>
          </cell>
        </row>
        <row r="354">
          <cell r="A354">
            <v>4079</v>
          </cell>
          <cell r="B354" t="str">
            <v>COR4079</v>
          </cell>
          <cell r="C354" t="str">
            <v>Reports required under UNC TPD V16.1 in legacy systems (reports required by Mod 520A)</v>
          </cell>
          <cell r="D354">
            <v>42683</v>
          </cell>
          <cell r="E354" t="str">
            <v>PD-SENT</v>
          </cell>
          <cell r="F354">
            <v>42878</v>
          </cell>
          <cell r="G354">
            <v>0</v>
          </cell>
          <cell r="H354">
            <v>42587</v>
          </cell>
          <cell r="I354">
            <v>42601</v>
          </cell>
          <cell r="J354">
            <v>0</v>
          </cell>
          <cell r="K354" t="str">
            <v>NNW</v>
          </cell>
          <cell r="L354" t="str">
            <v>NGD, SGN,WWU, NG</v>
          </cell>
          <cell r="M354" t="str">
            <v>Richard Pomroy</v>
          </cell>
          <cell r="N354" t="str">
            <v>ICAF - 10/08/16_x000D_
Pre-Sanction 30/08/16_x000D_
BER-Pre-Sanction 18/10/16</v>
          </cell>
          <cell r="O354" t="str">
            <v>Mark Pollard</v>
          </cell>
          <cell r="P354" t="str">
            <v>CO</v>
          </cell>
          <cell r="Q354" t="str">
            <v>LIVE</v>
          </cell>
          <cell r="R354">
            <v>1</v>
          </cell>
          <cell r="T354">
            <v>0</v>
          </cell>
          <cell r="U354">
            <v>42657</v>
          </cell>
          <cell r="W354">
            <v>42671</v>
          </cell>
          <cell r="Y354" t="str">
            <v>Pre Sanction</v>
          </cell>
          <cell r="Z354">
            <v>4910</v>
          </cell>
          <cell r="AC354" t="str">
            <v>SENT</v>
          </cell>
          <cell r="AD354">
            <v>42703</v>
          </cell>
          <cell r="AE354">
            <v>1</v>
          </cell>
          <cell r="AF354">
            <v>3</v>
          </cell>
          <cell r="AG354" t="str">
            <v>08/08/17 DC  Sent an email to MP asking to re do the CCN and I will send it to the next Change Management Committee meeting to get it approved._x000D_
23/05/17 : CM Sent the CCN to the networks today for there approval_x000D_
15/05/17 DC ECF Submitted and filed in the config tracker, also uploaded to the config Library._x000D_
30/03/17 DC update from plan, imp date and ccn date._x000D_
29/11/16: CM The SNIR date was missed on 23.11.16 so the Scope notification was sent on 29/11/16_x000D_
09/11/16: CM CA has been received into the project team and deleivery WBS codes will be opened. PCC form will be submitted in next few days._x000D_
21/10/16 CH has responded to RP with answers to the queries. I have filed all correspondence, we are wating for the CA to come back approved._x000D_
19/10/16 Richard Pomroy has sent an email with some queries on the BER, I have forwarded this to CH and LC for clarification._x000D_
19/10/16 DC BER sent to networks today._x000D_
18/10/16 DC The BER was approved at Pre-Sanction today._x000D_
14.10.16_ The BEO has now been approved as a document from Richard Pomroy and sent to the PM team. They BER is going to the  pre-sanction on 18th Oct_x000D_
14/10.16: CM had emailed the BEO to richard pomroy - pre-populates for him to send back for our audit trail._x000D_
15/09/16: Cm chasing up the BEO_x000D_
30/08/16 DC Start-Up Approved at Pre-Sanction today._x000D_
26.08.16 CM: Start up and PAT tool going to pre-sanction on 30th Aug._x000D_
23.08.16: CM EQR sent to networks today. No need for Pre-sanction approval as this is a 0 cost BER. Therefore sent EQR to networks._x000D_
19.08.16: CM EQIR out to networks today_x000D_
16.08,16: Update from DD I can confirm that Richard and Fiona have been in conversation about the validity of COR4079 and the consensus is we do need to provide a solution prior to Nexus.  Fiona’s team will be responsible for delivering the solution which I believe could be an enhancement of existing Shipper information packs._x000D_
I would assign the COR to Lorraine, as it’s a Pot 3 User Pays delivery Projects will ensure any costs are recovered through the User Pays process on behalf of the DNs._x000D_
11.08.16: CM chat with LC and it actually needs more approval at next weeks ICAF so CM has amended the open action too-_x000D_
10.08.16: This CO has been discussed at ICAF: _x000D_
1. BICC to do the work. Susan Helders to have chat with Harfan and confirm if this in IP. As we are unsure if they are existing shipper reports or not. _x000D_
2. This will link to PAFA COR3991. _x000D_
3. DD to have discussion with BICC needs to take place for the details and then it will need to come back to ICAF next week for approval. _x000D_
4. Cm to confirm Pot number and send out the acknowledgment to networks once approved. _x000D_
_x000D_
10.08.16: This CO has been approved at ICAF:_x000D_
1. BICC to do the work. Susan Helders to have chat with Harfan and confirm if this in IP. As we are unsure if they are existing shipper reports or not._x000D_
2. This will link to PAFA COR3991._x000D_
3. ASA to support on documentation for this CO._x000D_
CM to confirm if this is a Pot 3 change. As this showing as user pays on the CO._x000D_
_x000D_
08.08.16: The CO has been amended by DD and then sent back into Portfolio Office for the next ICAF meeting._x000D_
01.08.16: Cm put into this weeks ICAF - The updated CO form neds to be used LC is transfering the information</v>
          </cell>
          <cell r="AH354" t="str">
            <v>SENT</v>
          </cell>
          <cell r="AI354">
            <v>42878</v>
          </cell>
          <cell r="AJ354">
            <v>42614</v>
          </cell>
          <cell r="AK354">
            <v>42614</v>
          </cell>
          <cell r="AL354">
            <v>42697</v>
          </cell>
          <cell r="AO354">
            <v>42772</v>
          </cell>
          <cell r="AP354">
            <v>42886</v>
          </cell>
        </row>
        <row r="355">
          <cell r="A355">
            <v>4082</v>
          </cell>
          <cell r="B355" t="str">
            <v>COR4082</v>
          </cell>
          <cell r="C355" t="str">
            <v>Upgrade of Shared Components, Management Services and Network Switches</v>
          </cell>
          <cell r="E355" t="str">
            <v>PD-IMPD</v>
          </cell>
          <cell r="F355">
            <v>42867</v>
          </cell>
          <cell r="G355">
            <v>0</v>
          </cell>
          <cell r="H355">
            <v>42587</v>
          </cell>
          <cell r="J355">
            <v>0</v>
          </cell>
          <cell r="N355" t="str">
            <v>ICAF - 10/08/16_x000D_
Business case Pre-Sanction 09/08/16_x000D_
Start Up -Pre-Sanction 23/08/16_x000D_
PIA - Approved Via email 01/07/2017</v>
          </cell>
          <cell r="O355" t="str">
            <v>Parminder Dhir</v>
          </cell>
          <cell r="P355" t="str">
            <v>CR</v>
          </cell>
          <cell r="Q355" t="str">
            <v>LIVE</v>
          </cell>
          <cell r="R355">
            <v>0</v>
          </cell>
          <cell r="AE355">
            <v>0</v>
          </cell>
          <cell r="AF355">
            <v>7</v>
          </cell>
          <cell r="AG355" t="str">
            <v>02/08/17 DC The PIA for this project has missed the 8th August XEC so will now go to the 22nd August meeting, email received from PD.  It was approved via email 1/07/17._x000D_
26/07/17 DC PIA not going to XEC till August, project has been implemented._x000D_
17/03/17 DC Status changed as per discussion with ME_x000D_
28/10/16; Cm chased for PID and update next week._x000D_
23/08/16: CM Start Up Approach has been approved at pre-sanction today as this project has already had the Business Case approved for sanction. Only queries were with the scoring of this being a low governed project. Further discussions need to take place to ensure the correct level of governance has been assigned to this project. It may be scored as a medium level project due to the amount of systems involved. _x000D_
The PAT Tool is  to be approved by Chris Fears and sent into the Portfolio Office._x000D_
15/08/16: Cm met up with Parminder and he is now working on Start up and PAT tool due on 24th. He will take to pre-sanction on 23rd August. _x000D_
Mike to meet up on seperatly with regards to key Milestones for the plan._x000D_
10/08/16: Approved a ICAF today for IS Ops to carry work out.  Chris Fears as Project Managers and project support from Parminder Dhir. JR wants set key board milestones to work towards. _x000D_
CM to send Parminder the PAT tool and start up approach._x000D_
Please note the Business case went prior to approval at ICAF as the Business Case must be presented to XEC on 16/08/16._x000D_
09/08/16 DC The BC was approved at Pre-Sanction today.  The CR will go to ICAF tomorrow.  This is an interal project that will be going to XEC 16th Aug. _x000D_
05/08/16 DC Corrected CR sent to Portfolio Office today.  Uploaded to ICAF page and sent round for review.</v>
          </cell>
          <cell r="AO355">
            <v>42886</v>
          </cell>
          <cell r="AP355">
            <v>42978</v>
          </cell>
        </row>
        <row r="356">
          <cell r="A356">
            <v>3720</v>
          </cell>
          <cell r="B356" t="str">
            <v>COR3720</v>
          </cell>
          <cell r="C356" t="str">
            <v>Document Management System for Legal &amp; Compliance</v>
          </cell>
          <cell r="E356" t="str">
            <v>PD-PROD</v>
          </cell>
          <cell r="F356">
            <v>42811</v>
          </cell>
          <cell r="G356">
            <v>0</v>
          </cell>
          <cell r="H356">
            <v>42146</v>
          </cell>
          <cell r="J356">
            <v>0</v>
          </cell>
          <cell r="N356" t="str">
            <v>ICAF 31/08/16</v>
          </cell>
          <cell r="O356" t="str">
            <v>Gareth Hepworth</v>
          </cell>
          <cell r="P356" t="str">
            <v>CR</v>
          </cell>
          <cell r="Q356" t="str">
            <v>LIVE</v>
          </cell>
          <cell r="R356">
            <v>0</v>
          </cell>
          <cell r="AE356">
            <v>0</v>
          </cell>
          <cell r="AF356">
            <v>7</v>
          </cell>
          <cell r="AG356" t="str">
            <v>17/03/17 DC Changed status to PD PROD as per discussion with ME._x000D_
07/11/16: CM Joe submitted PAT tool and start up approach_x000D_
28/10/16: Cm the Start Up approach and general update has been sent to Joe._x000D_
07/09/16 DC WBS Codes requested._x000D_
31/08/16: CM approved from ICAF this morning. Joe will be PM on this and low governance will be required. Joe will be filling out PAT tool and Start Up approach. WBS codes to be requested._x000D_
30/08/16: CM Jo has re-done the Change Request for this CR which was put on hold on the 3/06/15. Joe has updated the information onto the new template for it to be reviewed at the next ICAF meeting._x000D_
26/08/16: Cm Joe Marjoros will be sending an amended CR with the updated template to be submiited for ICAF approval in the next couple of weeks._x000D_
03/06/15; This will need to come back to ICAF once analysis is complete. DT suggests it is put in as project. There was concern around kicking off a new project at the moment as no capacity within project teams currently. As only analysis it will require a project wrapper.</v>
          </cell>
        </row>
        <row r="357">
          <cell r="A357">
            <v>4043.1</v>
          </cell>
          <cell r="B357" t="str">
            <v>COR4043.1</v>
          </cell>
          <cell r="C357" t="str">
            <v>DN Sales (Outbound Services)</v>
          </cell>
          <cell r="D357">
            <v>42790</v>
          </cell>
          <cell r="E357" t="str">
            <v>PD-PROD</v>
          </cell>
          <cell r="F357">
            <v>42803</v>
          </cell>
          <cell r="G357">
            <v>0</v>
          </cell>
          <cell r="J357">
            <v>0</v>
          </cell>
          <cell r="P357" t="str">
            <v>CO</v>
          </cell>
          <cell r="Q357" t="str">
            <v>LIVE</v>
          </cell>
          <cell r="R357">
            <v>0</v>
          </cell>
          <cell r="AE357">
            <v>0</v>
          </cell>
          <cell r="AF357">
            <v>5</v>
          </cell>
          <cell r="AG357" t="str">
            <v>_x000D_
24/02/17 DC JB asked for the extra points set up to show the current status.  Non of the previous status's have been logged so I am starting with CA received which is where we are now._x000D_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row>
        <row r="358">
          <cell r="A358">
            <v>4043.2</v>
          </cell>
          <cell r="B358" t="str">
            <v>COR4043.2</v>
          </cell>
          <cell r="C358" t="str">
            <v>DN Sales Outbound Services – DBI for current UK Link</v>
          </cell>
          <cell r="E358" t="str">
            <v>CO-RCVD</v>
          </cell>
          <cell r="F358">
            <v>42618</v>
          </cell>
          <cell r="G358">
            <v>0</v>
          </cell>
          <cell r="H358">
            <v>42516</v>
          </cell>
          <cell r="J358">
            <v>0</v>
          </cell>
          <cell r="O358" t="str">
            <v>Mark Pollard</v>
          </cell>
          <cell r="P358" t="str">
            <v>CO</v>
          </cell>
          <cell r="Q358" t="str">
            <v>LIVE</v>
          </cell>
          <cell r="R358">
            <v>0</v>
          </cell>
          <cell r="AE358">
            <v>0</v>
          </cell>
          <cell r="AF358">
            <v>5</v>
          </cell>
          <cell r="AG358"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row>
        <row r="359">
          <cell r="A359">
            <v>4043.3</v>
          </cell>
          <cell r="B359" t="str">
            <v>COR4043.3</v>
          </cell>
          <cell r="C359" t="str">
            <v>DN Sales Outbound Services – Operating costs for current UK Link</v>
          </cell>
          <cell r="E359" t="str">
            <v>CO-RCVD</v>
          </cell>
          <cell r="F359">
            <v>42618</v>
          </cell>
          <cell r="G359">
            <v>0</v>
          </cell>
          <cell r="J359">
            <v>0</v>
          </cell>
          <cell r="O359" t="str">
            <v>Mark Pollard</v>
          </cell>
          <cell r="P359" t="str">
            <v>CO</v>
          </cell>
          <cell r="Q359" t="str">
            <v>LIVE</v>
          </cell>
          <cell r="R359">
            <v>0</v>
          </cell>
          <cell r="AE359">
            <v>0</v>
          </cell>
          <cell r="AF359">
            <v>5</v>
          </cell>
          <cell r="AG359"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row>
        <row r="360">
          <cell r="A360">
            <v>4043.4</v>
          </cell>
          <cell r="B360" t="str">
            <v>COR4043.4</v>
          </cell>
          <cell r="C360" t="str">
            <v>DN Sales Outbound Services – Analysis on new UK Link</v>
          </cell>
          <cell r="E360" t="str">
            <v>CO-RCVD</v>
          </cell>
          <cell r="F360">
            <v>42618</v>
          </cell>
          <cell r="G360">
            <v>0</v>
          </cell>
          <cell r="J360">
            <v>0</v>
          </cell>
          <cell r="O360" t="str">
            <v>Mark Pollard</v>
          </cell>
          <cell r="P360" t="str">
            <v>CO</v>
          </cell>
          <cell r="Q360" t="str">
            <v>LIVE</v>
          </cell>
          <cell r="R360">
            <v>0</v>
          </cell>
          <cell r="AE360">
            <v>0</v>
          </cell>
          <cell r="AF360">
            <v>5</v>
          </cell>
          <cell r="AG360"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row>
        <row r="361">
          <cell r="A361">
            <v>4043.5</v>
          </cell>
          <cell r="B361" t="str">
            <v>COR4043.5</v>
          </cell>
          <cell r="C361" t="str">
            <v>DN Sales Outbound Services – DBI for new UK Link</v>
          </cell>
          <cell r="E361" t="str">
            <v>CO-RCVD</v>
          </cell>
          <cell r="F361">
            <v>42618</v>
          </cell>
          <cell r="G361">
            <v>0</v>
          </cell>
          <cell r="J361">
            <v>0</v>
          </cell>
          <cell r="O361" t="str">
            <v>Mark Pollard</v>
          </cell>
          <cell r="P361" t="str">
            <v>CO</v>
          </cell>
          <cell r="Q361" t="str">
            <v>LIVE</v>
          </cell>
          <cell r="R361">
            <v>0</v>
          </cell>
          <cell r="AE361">
            <v>0</v>
          </cell>
          <cell r="AF361">
            <v>5</v>
          </cell>
          <cell r="AG361"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v>
          </cell>
        </row>
        <row r="362">
          <cell r="A362">
            <v>4043.6</v>
          </cell>
          <cell r="B362" t="str">
            <v>COR4043.6</v>
          </cell>
          <cell r="C362" t="str">
            <v>DN Sales Outbound Services – Operating costs for new UK Link</v>
          </cell>
          <cell r="E362" t="str">
            <v>CO-RCVD</v>
          </cell>
          <cell r="F362">
            <v>42618</v>
          </cell>
          <cell r="G362">
            <v>0</v>
          </cell>
          <cell r="J362">
            <v>0</v>
          </cell>
          <cell r="O362" t="str">
            <v>Mark Pollard</v>
          </cell>
          <cell r="P362" t="str">
            <v>CO</v>
          </cell>
          <cell r="Q362" t="str">
            <v>LIVE</v>
          </cell>
          <cell r="R362">
            <v>0</v>
          </cell>
          <cell r="AE362">
            <v>0</v>
          </cell>
          <cell r="AF362">
            <v>5</v>
          </cell>
          <cell r="AG362"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v>
          </cell>
        </row>
        <row r="363">
          <cell r="A363">
            <v>4095</v>
          </cell>
          <cell r="B363" t="str">
            <v>COR4095</v>
          </cell>
          <cell r="C363" t="str">
            <v>Ad-hoc Interruption Auction – Autumn 2016</v>
          </cell>
          <cell r="E363" t="str">
            <v>CO-CLSD</v>
          </cell>
          <cell r="F363">
            <v>42751</v>
          </cell>
          <cell r="G363">
            <v>0</v>
          </cell>
          <cell r="H363">
            <v>42618</v>
          </cell>
          <cell r="J363">
            <v>0</v>
          </cell>
          <cell r="K363" t="str">
            <v>NNW</v>
          </cell>
          <cell r="L363" t="str">
            <v>NGN</v>
          </cell>
          <cell r="M363" t="str">
            <v>Joanna Ferguson</v>
          </cell>
          <cell r="N363" t="str">
            <v>ICAF - 07/09/16_x000D_
 Start Up Pre Sanction 20/09/16_x000D_
CR at ICAF 21/09/16</v>
          </cell>
          <cell r="O363" t="str">
            <v>Darran Dredge</v>
          </cell>
          <cell r="P363" t="str">
            <v>CO</v>
          </cell>
          <cell r="Q363" t="str">
            <v>CLOSED</v>
          </cell>
          <cell r="R363">
            <v>1</v>
          </cell>
          <cell r="S363">
            <v>42751</v>
          </cell>
          <cell r="AE363">
            <v>0</v>
          </cell>
          <cell r="AF363">
            <v>5</v>
          </cell>
          <cell r="AG363" t="str">
            <v>16/01/17 DC Email confirmation from Joanna Ferguson to closedown this project._x000D_
26/09/16: Cm EQR and BER not being produced as BAU activity- Cm to get confirmation from Darran Dredge. Cm to send note to networ son 27th Sept we will not be delivering the EQR or BER_x000D_
21/09/16: CM Change Request has been approved at ICAF today for IS Ops to complete the BAU activity._x000D_
20/09/16 DC Start Up document presented to Pre Sanction today and approved._x000D_
19/09/16: Cm The EQIR has been sent to the network today with 27th Sept 16_x000D_
14/09/16: Cm Charlie has subitted the Start up and pat tool for next weks Pre-sanction meeting. _x000D_
07/09/16 DC WBS Codes requested today._x000D_
07/09/16: Approved at ICAF today. Work will be treated the same as last years BAU. Lorraine Cave to discuss the work with Iris from IS Op's. Darran Dredge will be leading on this a Project Manager. Looking at starting this November 2016</v>
          </cell>
        </row>
        <row r="364">
          <cell r="A364">
            <v>4109</v>
          </cell>
          <cell r="B364" t="str">
            <v>COR4109</v>
          </cell>
          <cell r="C364" t="str">
            <v>Gemini User Test Environment</v>
          </cell>
          <cell r="E364" t="str">
            <v>PD-CLSD</v>
          </cell>
          <cell r="F364">
            <v>42978</v>
          </cell>
          <cell r="G364">
            <v>0</v>
          </cell>
          <cell r="H364">
            <v>42635</v>
          </cell>
          <cell r="J364">
            <v>0</v>
          </cell>
          <cell r="K364" t="str">
            <v>NNW</v>
          </cell>
          <cell r="L364" t="str">
            <v>NGT</v>
          </cell>
          <cell r="M364" t="str">
            <v>Beverley Viney</v>
          </cell>
          <cell r="N364" t="str">
            <v>ICAF - 28/09/16_x000D_
Pre-Sanction 31/01/17 - DCA</v>
          </cell>
          <cell r="O364" t="str">
            <v>Nicola Patmore</v>
          </cell>
          <cell r="P364" t="str">
            <v>CO</v>
          </cell>
          <cell r="Q364" t="str">
            <v>CLOSED</v>
          </cell>
          <cell r="R364">
            <v>1</v>
          </cell>
          <cell r="V364">
            <v>42649</v>
          </cell>
          <cell r="AE364">
            <v>0</v>
          </cell>
          <cell r="AF364">
            <v>5</v>
          </cell>
          <cell r="AG364" t="str">
            <v>01/09/17 DC Email received from BV to close this project._x000D_
26/07/17 DC Update from planning meeting, this project may come off hold.  They will confirm in the next planning meeting._x000D_
27/06/17 DC NW has confirmed that this project will close._x000D_
24/05/17 DC Mike says this will likely close as the DCA was rejected, NP to speak to Jane to see what she wants to do next. NP not back until tomorrow._x000D_
27/04/17 DC update from planning meeting,  DCA was not approved, projects waiting next steps from networks.  _x000D_
07/02/17 DC DCA was sent out to networks today.  NP explained that a CA is not relevant as the network will probably submit a new change order off the back of the DCA._x000D_
02/02/17 DC Project submitted a Detailed Cost Analysis to Pre-Sanction 31/1, this was approved but there were amendments to be made.  I have sent an email to NP and NW asking for an amended version for the config lib._x000D_
11/01/17: Cm placed on hold due to Jessica Harris email_x000D_
29/11/16: Cm sent an initial response to Bev Viney today explaing a DCA instead of a BER will be sent out in due course,_x000D_
25/11/16: CM Bev Viney has agreed to receiving a DCA from projects._x000D_
24/11/16: CM -See email on configuration library as no BER will be deleived until the DCA - Detailed Costs Analysis  has ben confirmed by the networks to proceed. Nicki walton will be sending a note to the networks on 29/11/16 to replace the BER_x000D_
23/11/16 DC JH has sent an email to BV re this change. JH is suggesting that we send an Detailed Cost Analysis rather than a BER and put the project on hold for the time being.  I have filed the email in the change order folder.  _x000D_
11/11/16: Cm an Amended BEIR will be issued to the networks  today- delaying the BER by 2 weeks._x000D_
06/10.16: Cm sent the BEIR to networlks today with BER due de of 15/11/16_x000D_
28/09.2016; CM This CO has been approved at ICAF today. Jessica harris has had discussion with Rob Smith (IS Ops), Gareth Hepworth &amp; TCS to gather costs and options for delivary._x000D_
No EQR qill be delivered for this project CM to draft up a respnse to the networks explaining it will go straight to BER. Anaysis work being done at the moment._x000D_
22/09/16: CO from Beverley Viney for review at next weeks ICAF</v>
          </cell>
        </row>
        <row r="365">
          <cell r="A365">
            <v>4112</v>
          </cell>
          <cell r="B365" t="str">
            <v>COR4112</v>
          </cell>
          <cell r="C365" t="str">
            <v>Microsoft Project Online Plus (MPOP) – Implementation of new PPM solution</v>
          </cell>
          <cell r="E365" t="str">
            <v>PD-PROD</v>
          </cell>
          <cell r="F365">
            <v>42648</v>
          </cell>
          <cell r="G365">
            <v>0</v>
          </cell>
          <cell r="H365">
            <v>42646</v>
          </cell>
          <cell r="J365">
            <v>0</v>
          </cell>
          <cell r="N365" t="str">
            <v>ICAF 05/10/16_x000D_
Start up and PAT tool via email by Pre-Sanc group- 18/10/16_x000D_
Pre-Sanction 25/10/16_x000D_
XEC approval 08/11/16_x000D_
Pre-Sancrion 20/006/17 - Revised Business Case</v>
          </cell>
          <cell r="O365" t="str">
            <v>Christina Francis</v>
          </cell>
          <cell r="P365" t="str">
            <v>CR</v>
          </cell>
          <cell r="Q365" t="str">
            <v>LIVE</v>
          </cell>
          <cell r="R365">
            <v>0</v>
          </cell>
          <cell r="AE365">
            <v>0</v>
          </cell>
          <cell r="AF365">
            <v>6</v>
          </cell>
          <cell r="AG365" t="str">
            <v>26/07/17 DC Update from planning meeting - raising a PCC form to take KBS off hold and replace with new dates._x000D_
20/06/17 DC The revised Business Case was approved at Pre-Sanction today, it will go to XEC 11th July.  SM is to send the updated version of the BC and AEAF._x000D_
27/04/17 DC PCC form approved last Friday, this is now in analysis, imp date 26/09/17 as per ME_x000D_
17/03/17 DC Status changed after discussion with ME._x000D_
22/11/16: Cm drafted the PCC form and sent to Mike for approval of the PCC group._x000D_
02/11/16 DC The busines case has had a few queries raised, these have all been settled.  The BC is to go to JT will confirm with CF that it is now completed._x000D_
28/10/16: CM The amended Business case has gone rounde to the pre-sanction group for approval via voting button._x000D_
25/10/16 DC Threre are open actions on this BC, this is not approved yet._x000D_
21/10/16 DC Business Case submitted for Pre-Sanction Tuesday 25th October._x000D_
18/10/16 The Start-Up Documentation was emailed to stakeholders for approval._x000D_
05/10/16: Cm approved at ICAF today Christina Francis as PM and Steve M as owner. Has been approved at DAG. And have Steve Adcocks approval for this Change. CM to email PAT tool and Start up to CF_x000D_
03/10/16: CM CR sent in from Christina Francis and Steve Muffett for this weeks ICAF meeting. Howvever we are awaiting Steve Adcocks approval as XEC as Business and process Improvement</v>
          </cell>
          <cell r="AO365">
            <v>43004</v>
          </cell>
        </row>
        <row r="366">
          <cell r="A366">
            <v>4114</v>
          </cell>
          <cell r="B366" t="str">
            <v>COR4114</v>
          </cell>
          <cell r="C366" t="str">
            <v>iEP GCS Project Clock Change Testing</v>
          </cell>
          <cell r="D366">
            <v>42719</v>
          </cell>
          <cell r="E366" t="str">
            <v>PD-CLSD</v>
          </cell>
          <cell r="F366">
            <v>42902</v>
          </cell>
          <cell r="G366">
            <v>0</v>
          </cell>
          <cell r="H366">
            <v>42647</v>
          </cell>
          <cell r="J366">
            <v>0</v>
          </cell>
          <cell r="K366" t="str">
            <v>NNW</v>
          </cell>
          <cell r="L366" t="str">
            <v>NGT</v>
          </cell>
          <cell r="M366" t="str">
            <v>Desmond Seymour/ James Daniels</v>
          </cell>
          <cell r="N366" t="str">
            <v>ICAF 05/10/16_x000D_
start up doc- Pre-Sanction 18/10/16_x000D_
BER Pre-Sanction 01/11/16_x000D_
BC approved XEC 08/11/16</v>
          </cell>
          <cell r="O366" t="str">
            <v>Hannah Reddy</v>
          </cell>
          <cell r="P366" t="str">
            <v>CO</v>
          </cell>
          <cell r="Q366" t="str">
            <v>COMPLETE</v>
          </cell>
          <cell r="R366">
            <v>1</v>
          </cell>
          <cell r="V366">
            <v>42661</v>
          </cell>
          <cell r="W366">
            <v>42676</v>
          </cell>
          <cell r="Y366" t="str">
            <v>Pre-Sanction</v>
          </cell>
          <cell r="Z366">
            <v>1463</v>
          </cell>
          <cell r="AC366" t="str">
            <v>PNDG</v>
          </cell>
          <cell r="AE366">
            <v>0</v>
          </cell>
          <cell r="AF366">
            <v>5</v>
          </cell>
          <cell r="AG366" t="str">
            <v>16/06/17 DC Project completed, docs checked._x000D_
19/04/17 DC signed ECF received and added to the tracker and config library._x000D_
07/02/17 CCN approval sent from networks today. Put on PD POPD untill confirmation of all documentation received._x000D_
01/02/17 CCN sent to networks today._x000D_
26/01/17 DC Status changed to PD PROD as no SN being produced._x000D_
20/12/16 DC HR confirmed via email she is happy with this approach._x000D_
19/12/16 DC Note sent out to networks to say they will not be producing SNIR. This is going to go for resanction HR is to have a meeting with SA.  I have put a date of 16 /1/16 to remind me to speak to HR_x000D_
19/12/16 DC email from projects re SN not being produced. I have put a date of 16th Jan in for the CCN and asked Hannah to confirm she is happy with it. _x000D_
19/12/16 DC Email sent to HR with a few questions, ad this work has been done by ME Team, we have no CR._x000D_
15/12/16 DC the CA was sent back 12/12 but had the wrong COR number on it, it has come back in again today with correct details.  _x000D_
02/11/16 DC BER going out to networks today._x000D_
02/11/16 DC amendments have been done, the updated doc have been uploaded to sharepoint and CM has been sent copies for the Config Library._x000D_
01/11/16 DC BER and EAF submitted to Pre-Sanction today, these have been approved with amendments to be made to the EAF._x000D_
28/10/16: Cm The BER is  going to pre-sanction next week along with the EAF. The EAF maybe submitted late (On Monday). CM has chased the RACI today and should be done in the net 2 weeks._x000D_
18/10/16 DC The Start-Up document was approved at Pre-Sanction today. BEIR sent 18/10/16._x000D_
13/10/16: Pat tool and start up due for Pre-sanction next week._x000D_
12/10/16: Cm this has now been logged onto Clearquest - CM chased up the CR to be completed and logged for ME team to complete the HLE._x000D_
CM sending the acknowledgment to the networks,_x000D_
05/10/16: CM This has been approved at ICAF today and work to be completed by the ME team. Gemini project will have a small project governance approach for this project and will raise a CR into ME team for the work to be completed._x000D_
Work must be done urgently before end of month clock changes._x000D_
NO EQR to be produced, manisha working on PAT tool.</v>
          </cell>
          <cell r="AH366" t="str">
            <v>CLSD</v>
          </cell>
          <cell r="AI366">
            <v>42773</v>
          </cell>
          <cell r="AP366">
            <v>42751</v>
          </cell>
        </row>
        <row r="367">
          <cell r="A367">
            <v>4110</v>
          </cell>
          <cell r="B367" t="str">
            <v>COR4110</v>
          </cell>
          <cell r="C367" t="str">
            <v>Creation of a Service to Release Domestic Consumer Data to _x000D_
W’s &amp; TPI’s</v>
          </cell>
          <cell r="E367" t="str">
            <v>PD-IMPD</v>
          </cell>
          <cell r="F367">
            <v>42909</v>
          </cell>
          <cell r="G367">
            <v>0</v>
          </cell>
          <cell r="H367">
            <v>42655</v>
          </cell>
          <cell r="J367">
            <v>0</v>
          </cell>
          <cell r="K367" t="str">
            <v>NNW</v>
          </cell>
          <cell r="L367" t="str">
            <v>NGD,SGN,WWU,NGN</v>
          </cell>
          <cell r="M367" t="str">
            <v>Jo Ferguson</v>
          </cell>
          <cell r="N367" t="str">
            <v>ICAF - 12.10.16_x000D_
EQR Pre-Sanction 18/10/16_x000D_
Start-Up Pre-Sanction 01/11/16_x000D_
18/04/17 BC and BER approved at Pre-Sanction</v>
          </cell>
          <cell r="O367" t="str">
            <v>Mark Pollard</v>
          </cell>
          <cell r="P367" t="str">
            <v>CO</v>
          </cell>
          <cell r="Q367" t="str">
            <v>LIVE</v>
          </cell>
          <cell r="R367">
            <v>0</v>
          </cell>
          <cell r="T367">
            <v>89000</v>
          </cell>
          <cell r="U367">
            <v>42689</v>
          </cell>
          <cell r="V367">
            <v>42703</v>
          </cell>
          <cell r="W367">
            <v>42825</v>
          </cell>
          <cell r="X367">
            <v>42916</v>
          </cell>
          <cell r="Y367" t="str">
            <v>Pre Sanction</v>
          </cell>
          <cell r="AE367">
            <v>0</v>
          </cell>
          <cell r="AF367">
            <v>3</v>
          </cell>
          <cell r="AG367" t="str">
            <v>10/07/17 DC DD sent over an email confirming once they have the finances sorted on this one it will close._x000D_
04/07/17 DC sent an email to DD requesting him to contact the customer and request closure email._x000D_
13/06/17 DC The BER is to go out for information only and to request the closure of this project.  It is being replace by COR4216._x000D_
25/05/17 DC email sent to DD for a update on the BER._x000D_
17/05/17 DC Discussed the BER again with DD today.  He is to have a meeting  today to discuss the way forward with this project. He will let me know the outcome after the meeting and what will be happening with the BER._x000D_
27/01/17 DC discussed with DD today, the BER will not be going out and he has emailed the Network giving an explanation.  He has asked me to speak to him around 15/05 to see if there is an update as to when we will issue the BER._x000D_
18/04/17 DC Business Case and BER approved at Pre-Sanction today, the BC is to go to XEC 26/4 and the BER will then be issued to networks once AEAF is signed._x000D_
31/03/17: An email to the networks have been sent to confirm that the BER will be pushed out to be sent to the networks on 26th April 2017. Darran Dredge will confirm this in writing._x000D_
29/03/17 DC Email sent to DD, the BER is due to go out Friday and it has not been to Pre-Sanction._x000D_
23/02/17 DC DD sent over a revised BEIR date for the BER. Sent to networks._x000D_
13/12/16 DC CH sent email to MB re opening delivery codes._x000D_
18/11/16 BEIR sent out today._x000D_
15/11/16: BEO back today 10 days for BEIR._x000D_
02/11/16 DC Amended Start up received._x000D_
01/11/16 DC Start up submitted to Pre-Sanction today.  Approved with amendments._x000D_
21/10/16 DC Email received from JF, BEO not coming in yet as amendments need to be made. JF to be in touch with LC early next week. All Emails filed in the change order folder._x000D_
19/10/16 EQR sent to networks today. (all distribution netwoks as per CH email)._x000D_
18/10/16 DC The EQR was approved at Pre-Sanction today._x000D_
13.10.16: CM Approved at ICAF as we have now received the CO from Jo Ferguson. Name of the project has been changed to fit the CO sent in from the networks_x000D_
28.09.16: CM This was a dicussion at ICAF as AOB today from Gareth Hepworth. The Change Order has still not come in from the networks yet. But this is expected in the next couple of weeks from Joanna Fergusson._x000D_
A draft Business Case was brought to ICAF as AOB today for people to have sight of the work involved and the costings. It had been part of Pre-Sanction yesterday as AOB. Some changes were made to the Business Case and it still needs to be reviewed by Steve Adcock. The reason why this has been brought to ICAF before the CO is due to the timescales of getting the Business case to XEC on 4th Oct 16. _x000D_
Jane Rocky is happy for the Business Case not to come back to Pre-Sanction again as long as no changes to the scope or costings are made.  The CO will need to come into ICAF with this XRN Reference once the Chnge Order has been received.</v>
          </cell>
          <cell r="AJ367">
            <v>42669</v>
          </cell>
          <cell r="AK367">
            <v>42669</v>
          </cell>
          <cell r="AP367">
            <v>42978</v>
          </cell>
        </row>
        <row r="368">
          <cell r="A368">
            <v>4121</v>
          </cell>
          <cell r="B368" t="str">
            <v>COR4121</v>
          </cell>
          <cell r="C368" t="str">
            <v>AQ Review 2017</v>
          </cell>
          <cell r="E368" t="str">
            <v>PD-CLSD</v>
          </cell>
          <cell r="F368">
            <v>42905</v>
          </cell>
          <cell r="G368">
            <v>0</v>
          </cell>
          <cell r="H368">
            <v>42653</v>
          </cell>
          <cell r="J368">
            <v>0</v>
          </cell>
          <cell r="N368" t="str">
            <v>Vicky Palmer via email_x000D_
ICAF due to go for information on 19/10/16</v>
          </cell>
          <cell r="O368" t="str">
            <v>Emma Rose</v>
          </cell>
          <cell r="P368" t="str">
            <v>CR</v>
          </cell>
          <cell r="Q368" t="str">
            <v>CLOSED</v>
          </cell>
          <cell r="R368">
            <v>0</v>
          </cell>
          <cell r="AE368">
            <v>0</v>
          </cell>
          <cell r="AF368">
            <v>6</v>
          </cell>
          <cell r="AG368" t="str">
            <v>31/07/107 DC Email received with closedown docs._x000D_
31/07/17 DC Sent email requesting confirmation that this project is closed, need LC approval to close._x000D_
27/06/17 DC ME update from planning meeting, this is closed._x000D_
24/05/17 DC update from Mike planning meeting, this will closedown when uk link goes live._x000D_
27/04/17 DC update from ME re Planning, this project is waiting to see what happens with UK Link go live._x000D_
07/11/16 DC WBS codes on easycoder._x000D_
14/10/16: Cm this Change has been sent in as Change Mandate from Jo Rooney and approved via Vicky Palmer. The change will be scheduled in for ICAF on 19/10/16 for peoples awareness. The project shared areas have been created already and added to Clarity.Added to config libraray. A RACI will be produced. No start up approach or PAT tool._x000D_
WBS to be requested. This is project that should not be picked for Audit purposes as no change request will have been raised for this - it is a BAU activity.</v>
          </cell>
        </row>
        <row r="369">
          <cell r="A369">
            <v>4117</v>
          </cell>
          <cell r="B369" t="str">
            <v>COR4117</v>
          </cell>
          <cell r="C369" t="str">
            <v>Transform Us</v>
          </cell>
          <cell r="E369" t="str">
            <v>PD-PROD</v>
          </cell>
          <cell r="F369">
            <v>42811</v>
          </cell>
          <cell r="G369">
            <v>0</v>
          </cell>
          <cell r="H369">
            <v>42648</v>
          </cell>
          <cell r="J369">
            <v>0</v>
          </cell>
          <cell r="N369" t="str">
            <v>ICAF - 26.10.16_x000D_
Business Case-Pre-Sanction 01/11/16_x000D_
BC approved XEC 08/11/16_x000D_
Revised BC Approved at Pre-Sanction 04/04/17</v>
          </cell>
          <cell r="O369" t="str">
            <v>Helen Pardoe</v>
          </cell>
          <cell r="P369" t="str">
            <v>CR</v>
          </cell>
          <cell r="Q369" t="str">
            <v>LIVE</v>
          </cell>
          <cell r="R369">
            <v>0</v>
          </cell>
          <cell r="AE369">
            <v>0</v>
          </cell>
          <cell r="AF369">
            <v>7</v>
          </cell>
          <cell r="AG369" t="str">
            <v>26/07/17 DC Update from planning meeting, analysis end date is 29/09/17._x000D_
27/06/17 DC PCC form will be issued to PO office next week._x000D_
12/06/17 DC Email received from SM confirming the name change from "DN Sales Outbound Services – Analysis on current UK Link" to "Transform Us".  Helen Pardoe ann her team have taken over the project._x000D_
_x000D_
04/04/17 Revised Business Case approved at pre-Sanction._x000D_
31.03.17:CM BC  Submitted for pre-sanction next week_x000D_
17/03/17 DC Status changed as per discussion with ME_x000D_
09/11/16: CM Start up and PAT tool submitted to pre-sanction group for review, no approval required as this has already been approved at XEC level_x000D_
02/11/16: CM the following actions have now been resolved: _x000D_
1. A risks has been added to RAID log for any cross dependencies between COR4043 (Outbound) &amp; COR4117 (Inbound). _x000D_
Cm has also contacted MP to add this risk onto COR4043 (Outbound). _x000D_
2. Comm's have now been contacted to ensure the correct information is distributed out. _x000D_
3. This is now a Pot 7  and the Business Case will be sent to XEC on 9/11/16_x000D_
_x000D_
02/11/16 DC The BC was a Pre-Sanction again yesterday and has been approved with minor amendments. I will speak to SM to confirm these have been done and request an up to date copy._x000D_
31/10/16 DC Email received from DW confirming this is a POT 7. Start up due on 9th Nov_x000D_
26/10/2016 - Approved at ICAF. Please see minutes._x000D_
Pot number under negitation and Business case being dicussed at Pre-sanction._x000D_
_x000D_
25/10/16 DC Open actions to be looked at and take back to Pre-Sanction next week._x000D_
_x000D_
24/10/16 CR submitted for ICAF 26/10/16._x000D_
_x000D_
21/10/16 DC Business Case submitted to Pre-Sanction 25th October._x000D_
_x000D_
13/10/16: Due to be coming to ICAF and pre-sanction on 25th &amp; 26th oct or 1st &amp; 2nd Nov. Due to to to XEC on 8/11/16_x000D_
_x000D_
05/10/16: Cm this is a XRN set up prior to the CR being sent in from Steve Muffett for the outbound services. This will be going to ICAF in the next week and Pre-sanction all in one go. The Business Case will be created and sent in for pre-sanction before ICAF.</v>
          </cell>
          <cell r="AO369">
            <v>42853</v>
          </cell>
        </row>
        <row r="370">
          <cell r="A370">
            <v>4144</v>
          </cell>
          <cell r="B370" t="str">
            <v>COR4144</v>
          </cell>
          <cell r="C370" t="str">
            <v>iConversion</v>
          </cell>
          <cell r="E370" t="str">
            <v>PD-HOLD</v>
          </cell>
          <cell r="F370">
            <v>42797</v>
          </cell>
          <cell r="G370">
            <v>0</v>
          </cell>
          <cell r="H370">
            <v>42691</v>
          </cell>
          <cell r="I370">
            <v>42705</v>
          </cell>
          <cell r="J370">
            <v>0</v>
          </cell>
          <cell r="K370" t="str">
            <v>NNW</v>
          </cell>
          <cell r="L370" t="str">
            <v>NGT</v>
          </cell>
          <cell r="M370" t="str">
            <v>Beverley Viney</v>
          </cell>
          <cell r="N370" t="str">
            <v>ICAF - 23/11/16</v>
          </cell>
          <cell r="O370" t="str">
            <v>Nicola Patmore</v>
          </cell>
          <cell r="P370" t="str">
            <v>CO</v>
          </cell>
          <cell r="Q370" t="str">
            <v>ON HOLD</v>
          </cell>
          <cell r="R370">
            <v>1</v>
          </cell>
          <cell r="AE370">
            <v>0</v>
          </cell>
          <cell r="AF370">
            <v>5</v>
          </cell>
          <cell r="AG370" t="str">
            <v>03/03/17: CM The change has been placed on hold confirmed from Nicola Walton_x000D_
27/02/17 New CO submitted last week and went o ICAF for info only.  NW requested this to come off hold._x000D_
13/01/17 DC On hold as per NW email._x000D_
13/01/17: CM this change wil be going on hold as the networks need to give more information on what they need. Nicki Walton will need to send a confirmation before it is placed on hold._x000D_
12/12/16: CM A revised EQIR went out today stating the EQR will not be deleivered until 17/1/17_x000D_
09/12/16 DC Spoke to NW about the EQR, she has advised they do not have any firm costs yet.  The EQIR will be revised when Nicola Patmore is back in on Monday.  I will leave a reminder for CM to chase them up._x000D_
08/1216 WBS codes XAO/05101._x000D_
01/12/16: Amended CO received from Beverley Viney sent round to ICAF for information. Saved in config. PAT tool and Start up submitted for Pre-sanction_x000D_
29/11/16 Requested WBS codes from Finance_x000D_
29/11/16: The name has been changed from  JCAPs Migration to iConversation as per emal from nicki patmore_x000D_
23/11/16: Approved at ICAF today and will be assigned to the Gemini project team (Nicola Patmore /Nicki Walton). _x000D_
Involvement will be required from TCS/ Wipro. IS Ops (Rob Smith) and Chris Fears area will need to be involved in this change._x000D_
Tech Dev team will need to look at the risks areas._x000D_
Timescales for this change to be implemented will be March 2017._x000D_
This should not run into June 17, as it will class with UK Link Go Live date._x000D_
Xoserve will not have control on the design of this as it will be run by National Grid._x000D_
DT - flagged that there may be other system such as BFTS that JH will need to look into._x000D_
18/11/16: Cm CO sent on from BV and will go to next weeks ICAF</v>
          </cell>
        </row>
        <row r="371">
          <cell r="A371">
            <v>4152</v>
          </cell>
          <cell r="B371" t="str">
            <v>COR4152</v>
          </cell>
          <cell r="C371" t="str">
            <v>SGN IX Configuration Requirements</v>
          </cell>
          <cell r="D371">
            <v>42727</v>
          </cell>
          <cell r="E371" t="str">
            <v>PD-POPD</v>
          </cell>
          <cell r="F371">
            <v>42741</v>
          </cell>
          <cell r="G371">
            <v>0</v>
          </cell>
          <cell r="H371">
            <v>42703</v>
          </cell>
          <cell r="J371">
            <v>0</v>
          </cell>
          <cell r="K371" t="str">
            <v>NNW</v>
          </cell>
          <cell r="L371" t="str">
            <v>SGN</v>
          </cell>
          <cell r="M371" t="str">
            <v>Hilary Chapman</v>
          </cell>
          <cell r="N371" t="str">
            <v>ICAF 30/11/16</v>
          </cell>
          <cell r="O371" t="str">
            <v>Lorraine Cave</v>
          </cell>
          <cell r="P371" t="str">
            <v>CO</v>
          </cell>
          <cell r="Q371" t="str">
            <v>LIVE</v>
          </cell>
          <cell r="R371">
            <v>0</v>
          </cell>
          <cell r="V371">
            <v>42717</v>
          </cell>
          <cell r="W371">
            <v>43091</v>
          </cell>
          <cell r="Y371" t="str">
            <v>Pre Sanction via email</v>
          </cell>
          <cell r="Z371">
            <v>1542</v>
          </cell>
          <cell r="AE371">
            <v>0</v>
          </cell>
          <cell r="AF371">
            <v>5</v>
          </cell>
          <cell r="AG371" t="str">
            <v>08/08/17 DC Sent an email to MP/CH requesting ECF to close project._x000D_
15/05/17 DC EAF received from Projects today, the network confimed closure in the CA when they sent it back, therefore the CCN is not needed.  Charlie has confirmed this with LC and she has agreed.  I have emailed CH to request a copy of the ECF._x000D_
13/02/17 DC MB came back to say he has not received the EAF, I have email DD and LC._x000D_
06/01/17 DC Sent MB an email asking if he has an ECF for this project._x000D_
06/01/17 DC LC confirm this project is to closedown, HC confirmed this in the CA.  LC to raise an ECF and this will be sufficient to close the project.  Populted database as PD POPD._x000D_
23/12/16 CA back from Networks. _x000D_
23/12/16 DC populated database as PD PROD as we are not doing a SN and this project is being closedown_x000D_
23/12/16: The CA will be due to come back approved from the networks which was already pre-populated by Lorraine Cave as no SN will be required for this change. The CA should be approved by Hilary and also the CCN needs to be sent in for COR3939._x000D_
This Project will not proceed to Scope Notification stage it will be delivered and then shut down._x000D_
22/12/16 DC BER sent round for approval via email and sent to networks today._x000D_
19/12/16 DC LC says this will not need to go to Pre-Sanction as it is a standard rate.  It will go round in an email for approval.  I spoke to LC today, she is waiting for Matt Smith to confirm the work and send the BER back to her._x000D_
13/12/16 DC BEIR sent to networks today._x000D_
08/12/16 WBS Code created XAO/05102._x000D_
07/12/16 : CM discussed in ICAF today LC &amp; DT happy with the details added into the Change Order and assigned to LC team. Only BER, EAF, CCN &amp; ECF produced for this change.  Acknowledgemnet sent to the networks today explaining this._x000D_
30.11.16: CM Approved but have open actions from _x000D_
Approved at ICAF with open actions for Matt Smith _x000D_
1. Chase the approved CCN back for COR3939-SGN IX Configuration Requirements as we still have not received the approved CCN back from the networks. _x000D_
 2. We need more detail added to the change order itself to include the follow: _x000D_
a. List of what activities are required for complete the change _x000D_
b. When do they need this completed by? _x000D_
3. Email of confirmation from Hilary / Networks confirming the work and payment. _x000D_
_x000D_
The ASA team will only produce a BER - no Start up, PAT Tool or  EQR required. LC to confirm this in writing. _x000D_
PO to send acknowledgment to the networks explaining this approach _x000D_
_x000D_
29.11.16: CO received from Hilary Chapman - however the work needs to begin and will be dealt with by Vodafone. Matt Smith will be involved in delivering the info networks.</v>
          </cell>
        </row>
        <row r="372">
          <cell r="A372">
            <v>4148</v>
          </cell>
          <cell r="B372" t="str">
            <v>COR4148</v>
          </cell>
          <cell r="C372" t="str">
            <v>EU Interfaces Simulator (EUSIM)</v>
          </cell>
          <cell r="E372" t="str">
            <v>PD-CLSD</v>
          </cell>
          <cell r="F372">
            <v>42902</v>
          </cell>
          <cell r="G372">
            <v>0</v>
          </cell>
          <cell r="H372">
            <v>42699</v>
          </cell>
          <cell r="J372">
            <v>0</v>
          </cell>
          <cell r="N372" t="str">
            <v>ICAF 30/11/16_x000D_
BUS case - Pre-sanction 06/12/16_x000D_
Start Up/PAT Tool approved via email 23/12/16</v>
          </cell>
          <cell r="O372" t="str">
            <v>Nicola Patmore</v>
          </cell>
          <cell r="P372" t="str">
            <v>CR</v>
          </cell>
          <cell r="Q372" t="str">
            <v>COMPLETE</v>
          </cell>
          <cell r="R372">
            <v>0</v>
          </cell>
          <cell r="AE372">
            <v>0</v>
          </cell>
          <cell r="AF372">
            <v>6</v>
          </cell>
          <cell r="AG372" t="str">
            <v>16/06/17 DC project completed and docs checked._x000D_
09/05/17 DC We have had closedown documentation from the project team.  This project can now be changed to PD POPD._x000D_
24/04/2017 DC email from ME to confirm new closedown date. _x000D_
11/04/17 DC Email update from ME, this project is in closedown._x000D_
10/02/17 DC Sent an email to JH asking for the RACI._x000D_
20/12/16 DC Sent email to JH as the PAT tool was completed incorrectly.  She has sent a revised copy that has now been updated._x000D_
20/12/16 DC WBS codes set up XBO/06054. email sent ot JH_x000D_
19/12/16 Start-Up approach and PAT tool submitted today.  There will be no Pre-Sanction so approval via email._x000D_
07/12/16 Requested for WBS codes sent to Finance today._x000D_
06/12/16DC Approved at Pre-Sanction today. This BC will go to XEC 20th December. NP is to change the XRN to COR on the document.  The final version will be submitted to Portfolio office after XEC_x000D_
There were where two outstanding actions from ICAF,if  extra licences were needed and was this going to be a BAU or business improvement.  NP has confirmed they do not need any extra licences and the project will be a business improvement rather than a BAU._x000D_
30/11/16: Approved with open actions:_x000D_
1. Licenses need to be confirmed to ensure the correct process is followed/_x000D_
2. Hannah Reddy to confirm the funding pot for this Change. _x000D_
The work will be carried out by both Wipro and TCS and managed by the Gemini team._x000D_
Enhancing Prisma will benefit future releases of EU Phases 4 and save on costs for the project._x000D_
CM to set up on database once fnding pot confirmed - along with WBS codes, add to plan, Clarity, Config, PAT tool and SU to be done_x000D_
25/11/16: CM Submitted for ICAF and have Vicky palmers approval</v>
          </cell>
          <cell r="AP372">
            <v>42863</v>
          </cell>
        </row>
        <row r="373">
          <cell r="A373">
            <v>4149</v>
          </cell>
          <cell r="B373" t="str">
            <v>COR4149</v>
          </cell>
          <cell r="C373" t="str">
            <v>NG Gateway Migration</v>
          </cell>
          <cell r="D373">
            <v>42929</v>
          </cell>
          <cell r="E373" t="str">
            <v>CA-RCVD</v>
          </cell>
          <cell r="F373">
            <v>42929</v>
          </cell>
          <cell r="G373">
            <v>0</v>
          </cell>
          <cell r="H373">
            <v>42702</v>
          </cell>
          <cell r="I373">
            <v>42809</v>
          </cell>
          <cell r="J373">
            <v>0</v>
          </cell>
          <cell r="K373" t="str">
            <v>NNW</v>
          </cell>
          <cell r="L373" t="str">
            <v>NGT</v>
          </cell>
          <cell r="N373" t="str">
            <v>ICAF 30/11/16_x000D_
ICAF 25/02/17 Revised CO_x000D_
Pre-Sanction 13/06/17 BC &amp; BER</v>
          </cell>
          <cell r="O373" t="str">
            <v>Nicola Patmore</v>
          </cell>
          <cell r="P373" t="str">
            <v>CO</v>
          </cell>
          <cell r="Q373" t="str">
            <v>LIVE</v>
          </cell>
          <cell r="R373">
            <v>1</v>
          </cell>
          <cell r="T373">
            <v>7000</v>
          </cell>
          <cell r="U373">
            <v>42818</v>
          </cell>
          <cell r="V373">
            <v>42860</v>
          </cell>
          <cell r="W373">
            <v>42913</v>
          </cell>
          <cell r="X373">
            <v>42926</v>
          </cell>
          <cell r="AE373">
            <v>0</v>
          </cell>
          <cell r="AF373">
            <v>5</v>
          </cell>
          <cell r="AG373" t="str">
            <v>26/07/17 DC update from planning meeting - PCC form drafted and waiting update._x000D_
21/07/2017 DC The minutes have been published and the database updated with the ChMC outcome. I have sent a copy of the CP to FM as suggested by LCh for her to take a look at._x000D_
13/07/17 DC The BER was sent to the committee and BV/SM for approval on 4/07/17. We have had confirmation from BV of the approval but are waiting for approval from the CMC we can the update the BER and send to projects._x000D_
04/07/17 DC The BC was approved at an Ad-hoc XEC meeting, NP has sent the docs and AEAF over. I am to send the BER to the CMC for approval._x000D_
22/06/17 DC The BC was not approved at XEC, the costs were based on an a HLE and the XEC want firmer costs submitted. NP is to make the amendments.  She is waiting for TCS to come back to her.  She is out of the office next week so JH will continue with the updates. I have spoken with JE today and she is to confirm in an email exactly what the board require so the BC can be approved._x000D_
16/06/17 DC The updated BER is to be emailed round in the agenda for information only.  It will be submitted to the ChMC after 21/8 when the BC goes to XEC_x000D_
14/06/17 DC JH has sent over an email advising that the BC has been changed slightly after a meeting with NG yesterday afternoon.  Also the BER will change slightly.  I am to send the BC out to the Pre-Sanction form showing the changes for information.  The name has also been changed, this has been update on the Database, tracker and config lib.  I email ME with the name change also._x000D_
13/06/17 DC The BC and BER were both approved at Re-Sanction today.  The BER will go to the JO for the next Change Management Committee Meeting and the BC will go to XEC 21st June for approval._x000D_
26/05/17 DC Revised BER date sent to networks today._x000D_
25/05/17 DC sent an email to NP and copied in ME, requested she let me know when she has an update on the BER._x000D_
08/05/17: CM Sent the BEIR out to the networks today this is to gain more information before the project teams can commit to sending the actual BER._x000D_
_x000D_
04/04/17 DC Confirmation from Projects that they have spoken to the Networks and confirmed a date of 24/04 for the BEIR response._x000D_
21/04/17 for BEIR_x000D_
24/03/17 DC BEO sent from Networks_x000D_
22/03/17 DC EQR sent to networks._x000D_
15/03/17 DC Sent EQIR out to networks today._x000D_
09/03/17 DC This project has just come off hold, met with Nicky Walton today, theyare having a workshop next week, this will give then an idea of details for the EQR.  We have agreed a date of 15th for the BEIR to be re sent to networks._x000D_
25/02/17 DC a revised CO was submitted, this went to ICAF for in formtion only.  The project was taken off hold and changed over to Nicola Patmore as per JH email_x000D_
13/01/17 DC On hold as per NW email._x000D_
_x000D_
13/01/17: CM this change wil be going on hold and has been moved over to Jessica Harris Team to manage. Nicki Walton will need to send a confirmation before it is placed on hold._x000D_
_x000D_
19/12/16 DD  sent over the Start-up doc._x000D_
_x000D_
15/12/16 DC MH copied the PO into an email to HG regarding risks.  This email is in the change orders folder._x000D_
_x000D_
14/12/16: LC Confirmed as PM in todays ICAF meeting.  MH is to put some risks together for NG and copy us into his findings._x000D_
_x000D_
09/12/16: Lorraine assigned PM and update given to Beverley Viney that an Impact assessment will be completed to deliver the costed EQR and this should be with her before 1st Feb 17._x000D_
_x000D_
08/12/16: Meetings have taken place between SM, LC, DW &amp; SMc, as it stands we will be sending the networks an acknowledgment today/ EQIR stating that the EQR will be provided on 1st Feb 17._x000D_
_x000D_
PM is yet unknown and no WBS codes have been set up yet or shared area folder._x000D_
_x000D_
07/12/16: Meeting taking place this afternoon between Stewart McDermott, DW, and SM to confirm if this change will not be picked up until after UK Link go live date. This will be better to implement at the same time as DN sales._x000D_
_x000D_
30/11/16: Open actions prior to the Change Orders approval-_x000D_
_x000D_
1. Discussion between Steve Muffett and Dave Williamson need to take place to review the DN sales aspects of this change._x000D_
2. Lorraine Cave to speak with Helen Pardoe_x000D_
3. June 2017 target date would not be feasible with UK Link implementation._x000D_
4. CF explained that this would be a straight forward change, however the testing would take some time. 3 months lead time would be required to deliver this change._x000D_
5. Bring back to ICAF for next weeks discussion._x000D_
6. Change acknowledgement would need to go to the networks by 08/12/16_x000D_
_x000D_
28.11.16: Cm Submitted from networks into ICAF</v>
          </cell>
          <cell r="AJ373">
            <v>42817</v>
          </cell>
          <cell r="AK373">
            <v>42817</v>
          </cell>
        </row>
        <row r="374">
          <cell r="A374">
            <v>4161</v>
          </cell>
          <cell r="B374" t="str">
            <v>COR4161</v>
          </cell>
          <cell r="C374" t="str">
            <v>Provision of Access to Domestic Consumer Data for PCW’s and TPI’s via Data Enquiry (DES)</v>
          </cell>
          <cell r="D374">
            <v>42759</v>
          </cell>
          <cell r="E374" t="str">
            <v>PD-POPD</v>
          </cell>
          <cell r="F374">
            <v>43696</v>
          </cell>
          <cell r="G374">
            <v>0</v>
          </cell>
          <cell r="H374">
            <v>42716</v>
          </cell>
          <cell r="I374">
            <v>42727</v>
          </cell>
          <cell r="J374">
            <v>0</v>
          </cell>
          <cell r="K374" t="str">
            <v>NNW</v>
          </cell>
          <cell r="L374" t="str">
            <v>NGD SSGN WWU NGN</v>
          </cell>
          <cell r="M374" t="str">
            <v>Joanna Ferguson/Shanna Key</v>
          </cell>
          <cell r="N374" t="str">
            <v>ICAF 14/12/16_x000D_
Pre-Sanction 17/01/17 Start up &amp; BER</v>
          </cell>
          <cell r="O374" t="str">
            <v>Emma Rose</v>
          </cell>
          <cell r="P374" t="str">
            <v>CO</v>
          </cell>
          <cell r="Q374" t="str">
            <v>LIVE</v>
          </cell>
          <cell r="R374">
            <v>1</v>
          </cell>
          <cell r="T374">
            <v>0</v>
          </cell>
          <cell r="U374">
            <v>42727</v>
          </cell>
          <cell r="V374">
            <v>42746</v>
          </cell>
          <cell r="W374">
            <v>42759</v>
          </cell>
          <cell r="Y374" t="str">
            <v>Pre-Sanction</v>
          </cell>
          <cell r="Z374">
            <v>9923</v>
          </cell>
          <cell r="AC374" t="str">
            <v>SENT</v>
          </cell>
          <cell r="AD374">
            <v>42773</v>
          </cell>
          <cell r="AE374">
            <v>1</v>
          </cell>
          <cell r="AF374">
            <v>3</v>
          </cell>
          <cell r="AG374" t="str">
            <v>17/09/17 DC Minutes from the ChMC meeting have been sent to the project team along with an approved version of the CCN._x000D_
13/07/17 DC CCN recevied to go out to the networks.  It has been submitted to the ChMC meeting for approval._x000D_
30/03/17 DC Projects have submitted a PCC form to put this on hold, ME confirmed the PCC form will be approved today._x000D_
20/03/17 DC Email for JR this project is going on hold, she will need to produce a PCC form.  Email filed in folder._x000D_
01/03/17 DC ME forwarded email  re implementation slipping, this project will now implement at the end of March _x000D_
07/02/17 SN sent to networks today._x000D_
24/01/2017 CA received back from networks tody._x000D_
18/01/17 DC BER sent to Networks today._x000D_
17/01/17 DC BER sent to CM to check and approve.  _x000D_
17/01/17 DC the Start Up and BER have been approved at Pre-Sanction today._x000D_
10/01/17 DC PAT Tool recevied and upload to Tracker and Config._x000D_
03/01/17 DC BEIR sent to Networks today._x000D_
03/01/16 DC BEIR sent to PO from JR with approval from LC. G_x000D_
23/12/16: CM BEO back from networks and BEIR worked out for 10 working days time excluding the back holidays_x000D_
22/12/16 DC The EQR is a Zero cost and has gone round for review via the Pre-Sanction reviewers.  The EQR is going out to networks today._x000D_
14/12/16 DC EQIR sent out to networks_x000D_
14/12/16 DC WBS codes requested._x000D_
14/12/16 DC Approved at ICAF today, I hve put 23rd Dec as we are not in 26th. This has been assigned to ASA, I hve sent an email to LC asking to confirm who the PM on this one is.</v>
          </cell>
          <cell r="AH374" t="str">
            <v>CLSD</v>
          </cell>
          <cell r="AI374">
            <v>42997</v>
          </cell>
          <cell r="AJ374">
            <v>42727</v>
          </cell>
          <cell r="AL374">
            <v>42773</v>
          </cell>
          <cell r="AO374">
            <v>42794</v>
          </cell>
        </row>
        <row r="375">
          <cell r="A375">
            <v>4160</v>
          </cell>
          <cell r="B375" t="str">
            <v>COR4160</v>
          </cell>
          <cell r="C375" t="str">
            <v>Provision of data for TRAS relating to permission provided in UNC0574</v>
          </cell>
          <cell r="E375" t="str">
            <v>PD-HOLD</v>
          </cell>
          <cell r="F375">
            <v>42718</v>
          </cell>
          <cell r="G375">
            <v>0</v>
          </cell>
          <cell r="H375">
            <v>42713</v>
          </cell>
          <cell r="J375">
            <v>0</v>
          </cell>
          <cell r="M375" t="str">
            <v>Joanna Ferguson</v>
          </cell>
          <cell r="N375" t="str">
            <v>ICAF 14/12/16</v>
          </cell>
          <cell r="O375" t="str">
            <v>Lorraine Cave</v>
          </cell>
          <cell r="P375" t="str">
            <v>CO</v>
          </cell>
          <cell r="Q375" t="str">
            <v>ON HOLD</v>
          </cell>
          <cell r="R375">
            <v>1</v>
          </cell>
          <cell r="AE375">
            <v>0</v>
          </cell>
          <cell r="AF375">
            <v>3</v>
          </cell>
          <cell r="AG375" t="str">
            <v>21/12/16 DC Email received from CH to say they will be putting this project on hold until further notice._x000D_
21/12/16 DC This was approved at ICAF 14/12 with open actions.  DD has agreed to send a acknowledgement out to the networks, also the EQIR is due Friday.</v>
          </cell>
        </row>
        <row r="376">
          <cell r="A376">
            <v>4172</v>
          </cell>
          <cell r="B376" t="str">
            <v>COR4172</v>
          </cell>
          <cell r="C376" t="str">
            <v>Monthly Nomination Referral Report</v>
          </cell>
          <cell r="D376">
            <v>42822</v>
          </cell>
          <cell r="E376" t="str">
            <v>PD-CLSD</v>
          </cell>
          <cell r="F376">
            <v>42902</v>
          </cell>
          <cell r="G376">
            <v>0</v>
          </cell>
          <cell r="H376">
            <v>42745</v>
          </cell>
          <cell r="J376">
            <v>0</v>
          </cell>
          <cell r="K376" t="str">
            <v>NNW</v>
          </cell>
          <cell r="L376" t="str">
            <v>SSGN,NGD,WWU,NGN</v>
          </cell>
          <cell r="M376" t="str">
            <v>Shanna Key</v>
          </cell>
          <cell r="N376" t="str">
            <v>ICAF 18/01/17_x000D_
BER - Pre-Sanction Review Group 03/02/17</v>
          </cell>
          <cell r="O376" t="str">
            <v>Lorraine Cave</v>
          </cell>
          <cell r="P376" t="str">
            <v>CO</v>
          </cell>
          <cell r="Q376" t="str">
            <v>COMPLETE</v>
          </cell>
          <cell r="R376">
            <v>0</v>
          </cell>
          <cell r="AE376">
            <v>0</v>
          </cell>
          <cell r="AF376">
            <v>3</v>
          </cell>
          <cell r="AG376" t="str">
            <v>16/06/17 DC project complete and docs checked._x000D_
14/05/17 DC CCN received from networks and forwarded to Projects_x000D_
12/05/17 DC CCN received from networks today._x000D_
07/04/17 DC CCN sent to networks _x000D_
03/04/17 DC Email from CH confirming IMP date and confirming the Closedown activiites will be completed 24/04/17._x000D_
29/03/17 DC This change will not be producing a PCC or SN, it will now go to CCN as per the pat tool.  I have set the status as PD IMPD as no SN is being produced and the CCN is the next stage, I hve put a date of 7t/4 for projects to send a CCN to close the change._x000D_
28/03/17 DC CA received from networks._x000D_
01/03/17 DC BER Sent out today._x000D_
28/02/17 Emailed DD and CH again re BER._x000D_
24/02/17 DC Email sent to DD chasing the BER for this project._x000D_
07/02/17 Email from DD to confirm they will not be doing a PAT tool or start up document.  He has confirmed this is a very minor project.  Email filed in config lib for evidence._x000D_
03/02/17 DC Email Approval sent to Pre-Sanction review group._x000D_
20/01/17 Approved at ICAF 18/01/17, the work will be completed by the BICC team.  Acknowledgement sent to networks and projects today.  Ther will be no EQR for this change it will go straight to BER.</v>
          </cell>
          <cell r="AH376" t="str">
            <v>CLSD</v>
          </cell>
          <cell r="AI376">
            <v>42867</v>
          </cell>
          <cell r="AP376">
            <v>42832</v>
          </cell>
        </row>
        <row r="377">
          <cell r="A377">
            <v>4183</v>
          </cell>
          <cell r="B377" t="str">
            <v>COR4183</v>
          </cell>
          <cell r="C377" t="str">
            <v>XP/Office 2003 upgrade to Windows 7/Office 2010</v>
          </cell>
          <cell r="E377" t="str">
            <v>PD-CLSD</v>
          </cell>
          <cell r="F377">
            <v>42955</v>
          </cell>
          <cell r="G377">
            <v>0</v>
          </cell>
          <cell r="H377">
            <v>42765</v>
          </cell>
          <cell r="J377">
            <v>0</v>
          </cell>
          <cell r="N377" t="str">
            <v>ICAF 01/02/2017_x000D_
Pre-Sanction Approval via Email - Start Up approach 16 02 16</v>
          </cell>
          <cell r="O377" t="str">
            <v>Emma Rose</v>
          </cell>
          <cell r="P377" t="str">
            <v>CR</v>
          </cell>
          <cell r="Q377" t="str">
            <v>CLOSED</v>
          </cell>
          <cell r="R377">
            <v>0</v>
          </cell>
          <cell r="AE377">
            <v>0</v>
          </cell>
          <cell r="AF377">
            <v>7</v>
          </cell>
          <cell r="AG377" t="str">
            <v>08/08/2017 DC Checked the Configuartion Library ER has sent over a closedown email, this is a BAU activity._x000D_
27/06/17 DC ME confirmed with LC this project is completed.  Need to check documentation._x000D_
24/05/17 As per ME planning meeting, this project is BAU and probably close in the next few weeks._x000D_
27/04/17 DC update from planning meeting, bAU activity._x000D_
16/02/16 DC Start Up Approach sent round for email approval, no queries have come back so I have sent an email confirm its approval today._x000D_
10/02/17 DC Start-Up Approach sent in for Pre-Sanction, this had been sent round for email approval._x000D_
08/02/17 DC WBS codes set up and email sent to Emma Rose._x000D_
02/02/17 DC WBS Codes requested from MB._x000D_
02/02/17 DC This CR was approved at ICAF 1/2/17.  Acknowledgement has been sent to Projects and RACI requested.</v>
          </cell>
        </row>
        <row r="378">
          <cell r="A378">
            <v>4186</v>
          </cell>
          <cell r="B378" t="str">
            <v>COR4186</v>
          </cell>
          <cell r="C378" t="str">
            <v>UK Link Future Release Analysis</v>
          </cell>
          <cell r="E378" t="str">
            <v>CO-RCVD</v>
          </cell>
          <cell r="F378">
            <v>42767</v>
          </cell>
          <cell r="G378">
            <v>0</v>
          </cell>
          <cell r="H378">
            <v>42765</v>
          </cell>
          <cell r="J378">
            <v>0</v>
          </cell>
          <cell r="N378" t="str">
            <v>ICAF 01/02/17_x000D_
Start Up Pre-Sanction 28/02/17_x000D_
Business Case Via Pre-Sanction email approval</v>
          </cell>
          <cell r="O378" t="str">
            <v>Lee Chambers</v>
          </cell>
          <cell r="P378" t="str">
            <v>CR</v>
          </cell>
          <cell r="Q378" t="str">
            <v>LIVE</v>
          </cell>
          <cell r="R378">
            <v>0</v>
          </cell>
          <cell r="AE378">
            <v>0</v>
          </cell>
          <cell r="AF378">
            <v>7</v>
          </cell>
          <cell r="AG378" t="str">
            <v>27/06/17 DC PCC form moved project above the line, still in progress to do BC._x000D_
_x000D_
24/05/17 DC as per ME planning meeting, they are in analysis and high level design at the moment.  A new BC will be raised to see where this project is going._x000D_
_x000D_
12/04/17 The BC was sent via email for approval on 10th as per JR.  I have sent an email confirming appro val today._x000D_
_x000D_
28/02/17 Start Up approved at Pre-Sanction today.  This is a POT 7 change as discussed in the meeting. WBS codes requested._x000D_
_x000D_
27/02/17 DC LCh sent over start-up Approach for Pre-Sanction tomorrow.  POT6_x000D_
_x000D_
03/02/17 DC This CR was approved at ICAF_x000D_
_x000D_
01/02/17.  Acknowledgement has been sent to LCh today. Cannot request WBS codes until pot number confirmed.</v>
          </cell>
        </row>
        <row r="379">
          <cell r="A379">
            <v>4228</v>
          </cell>
          <cell r="B379" t="str">
            <v>COR4228</v>
          </cell>
          <cell r="C379" t="str">
            <v>Gemini Data Extract / SME support</v>
          </cell>
          <cell r="D379">
            <v>42835</v>
          </cell>
          <cell r="E379" t="str">
            <v>PD-CLSD</v>
          </cell>
          <cell r="F379">
            <v>42955</v>
          </cell>
          <cell r="G379">
            <v>0</v>
          </cell>
          <cell r="H379">
            <v>42801</v>
          </cell>
          <cell r="J379">
            <v>0</v>
          </cell>
          <cell r="K379" t="str">
            <v>NNW</v>
          </cell>
          <cell r="L379" t="str">
            <v>NGT</v>
          </cell>
          <cell r="M379" t="str">
            <v>Beverley Viney</v>
          </cell>
          <cell r="N379" t="str">
            <v>ICAF 08/03/2017_x000D_
Pre-Sanction 28/03/17 BER</v>
          </cell>
          <cell r="O379" t="str">
            <v>Hannah Reddy</v>
          </cell>
          <cell r="P379" t="str">
            <v>CO</v>
          </cell>
          <cell r="Q379" t="str">
            <v>COMPLETE</v>
          </cell>
          <cell r="R379">
            <v>0</v>
          </cell>
          <cell r="X379">
            <v>42824</v>
          </cell>
          <cell r="Y379" t="str">
            <v>Pre Sanction</v>
          </cell>
          <cell r="Z379">
            <v>10936</v>
          </cell>
          <cell r="AE379">
            <v>0</v>
          </cell>
          <cell r="AF379">
            <v>5</v>
          </cell>
          <cell r="AG379" t="str">
            <v>08/08/17 DC Project complete and closed on database_x000D_
13/06/17 DC CCN approved by Networks today._x000D_
30/05/17 DC CCN sent to networks today_x000D_
25/05/17 Dc Sent an email to MB to ask her to confirm when the CCN is going out.  _x000D_
10/07/17 DC CA received from Networks _x000D_
31.03.17: Cm Start up and PAT tool submitted for Pre-sanction next week_x000D_
30/03/17 DC BER sent to networks _x000D_
24/03/17 DC BER going to Pre-Sanction, HR to send a copy of the EAF._x000D_
21/03/17 DC Email from JH to say the start up wioll be done next Monday due to lack of resources._x000D_
08/03/17 DC This change was approved at ICAF today.  There will be no EQR.  MB will raise a CR to go to ME Team for a HLE. Acknowledgement sent to Networks and Projects</v>
          </cell>
          <cell r="AH379" t="str">
            <v>CLSD</v>
          </cell>
          <cell r="AI379">
            <v>42899</v>
          </cell>
        </row>
        <row r="380">
          <cell r="A380">
            <v>4242</v>
          </cell>
          <cell r="B380" t="str">
            <v>COR4242</v>
          </cell>
          <cell r="C380" t="str">
            <v>Monthly provision of national S&amp;U statistics</v>
          </cell>
          <cell r="D380">
            <v>42914</v>
          </cell>
          <cell r="E380" t="str">
            <v>CO-RCVD</v>
          </cell>
          <cell r="F380">
            <v>42837</v>
          </cell>
          <cell r="G380">
            <v>0</v>
          </cell>
          <cell r="H380">
            <v>42815</v>
          </cell>
          <cell r="J380">
            <v>0</v>
          </cell>
          <cell r="K380" t="str">
            <v>ADN</v>
          </cell>
          <cell r="L380" t="str">
            <v>NGD SSGN WWU NE</v>
          </cell>
          <cell r="M380" t="str">
            <v>Joanna Ferguson</v>
          </cell>
          <cell r="N380" t="str">
            <v>ICAF 12/04/17</v>
          </cell>
          <cell r="O380" t="str">
            <v>Lorraine Cave</v>
          </cell>
          <cell r="P380" t="str">
            <v>CO</v>
          </cell>
          <cell r="Q380" t="str">
            <v>LIVE</v>
          </cell>
          <cell r="R380">
            <v>0</v>
          </cell>
          <cell r="AE380">
            <v>0</v>
          </cell>
          <cell r="AF380">
            <v>5</v>
          </cell>
          <cell r="AG380" t="str">
            <v>04/07/17 DC ME confirmed this is in closedown, he is waiting for an email from LC to confirm._x000D_
_x000D_
24/5/17 DC Mike is to hav a meeting with LC today to find out where we are with this change._x000D_
_x000D_
13/04/17 DC This CO was deferred at last weeks ICAF, it was approved at yesterdays ICAF, it has been assiigned to LC  and a copy of the CO has been sent to LCh for future release.</v>
          </cell>
          <cell r="AP380">
            <v>42947</v>
          </cell>
        </row>
        <row r="381">
          <cell r="A381">
            <v>4248</v>
          </cell>
          <cell r="B381" t="str">
            <v>COR4248</v>
          </cell>
          <cell r="C381" t="str">
            <v>Quarterly smart metering reporting for HS&amp;E and GDNs</v>
          </cell>
          <cell r="E381" t="str">
            <v>PD-CLSD</v>
          </cell>
          <cell r="F381">
            <v>42913</v>
          </cell>
          <cell r="G381">
            <v>0</v>
          </cell>
          <cell r="H381">
            <v>42816</v>
          </cell>
          <cell r="J381">
            <v>0</v>
          </cell>
          <cell r="K381" t="str">
            <v>ADN</v>
          </cell>
          <cell r="L381" t="str">
            <v>NGD SSGN WWU NGN</v>
          </cell>
          <cell r="M381" t="str">
            <v>Joanna Ferguson</v>
          </cell>
          <cell r="N381" t="str">
            <v>ICAF 12/04/17</v>
          </cell>
          <cell r="O381" t="str">
            <v>Lorraine Cave</v>
          </cell>
          <cell r="P381" t="str">
            <v>CO</v>
          </cell>
          <cell r="Q381" t="str">
            <v>CLOSED</v>
          </cell>
          <cell r="R381">
            <v>0</v>
          </cell>
          <cell r="AE381">
            <v>0</v>
          </cell>
          <cell r="AF381">
            <v>5</v>
          </cell>
          <cell r="AG381" t="str">
            <v>15/08/17 Senet another email requesting email to confirm closure._x000D_
04/07/17 DC ME has discussed with LC, he is waiting for an email to confirm closedown._x000D_
27/06/17 DC ME discussed with LC this should not be a project, it is a BAU and ME team have done the work.  LCX will send an email to confirm work completed _x000D_
24/5/17 DC this will be BAU activity as pe LC planning update.  Mc to confirm where we are with them today._x000D_
12/04/17 DC This change was deferred from last weeks ICAF, it was approved at this week meeting and assigned to LC's team.  It wont follow the new change direction but the old route as confirmed by LC. No EQR will be sent so project will produce a BER and once the CA is sent back from the networks the project will be closed.</v>
          </cell>
          <cell r="AP381">
            <v>42947</v>
          </cell>
        </row>
        <row r="382">
          <cell r="A382">
            <v>4216</v>
          </cell>
          <cell r="B382" t="str">
            <v>COR4216</v>
          </cell>
          <cell r="C382" t="str">
            <v>API Platform Implementation</v>
          </cell>
          <cell r="E382" t="str">
            <v>PD-PROD</v>
          </cell>
          <cell r="F382">
            <v>42926</v>
          </cell>
          <cell r="G382">
            <v>0</v>
          </cell>
          <cell r="H382">
            <v>42769</v>
          </cell>
          <cell r="J382">
            <v>0</v>
          </cell>
          <cell r="N382" t="str">
            <v>ICAF 03/05/17_x000D_
Pre-Sanction 13/06/17 - BC</v>
          </cell>
          <cell r="O382" t="str">
            <v>Mark Pollard</v>
          </cell>
          <cell r="P382" t="str">
            <v>CR</v>
          </cell>
          <cell r="Q382" t="str">
            <v>LIVE</v>
          </cell>
          <cell r="R382">
            <v>0</v>
          </cell>
          <cell r="AE382">
            <v>0</v>
          </cell>
          <cell r="AG382" t="str">
            <v>6/07/17 DC update from planning  meeting, PCC form is drafted and will be submitted soon.  It will be moved above the line._x000D_
10/07/17 DC DD sent an email asking for me to put this project in delivery phase, this status SN SENT is the closest we have to delivery._x000D_
29/06/17 DC Pat Tool sent over from projects, IB it upload to the tracker._x000D_
23/07/17 DC Discussion with DD today, the project is being implemented.  He is to do a PAT tool and PCC form._x000D_
13/06/17 DC BC approved at Pre-Sanction today, the legal question is to be answered before XEC 21st June_x000D_
23/05/17 DC Email from DD regarding the start up doc for this one, the delivery process is still under reviiew and may be done through 4110 (internal).  I have asked DD to update us at the the approach when known._x000D_
16/05/17 DC WBS codes have been received from MB and details sent to DD._x000D_
03/05/17 DC This CR was on hold, DD had a meeting with SA who approved it.  It went to ICAF 03/05/17 for information.</v>
          </cell>
          <cell r="AO382">
            <v>43034</v>
          </cell>
          <cell r="AP382">
            <v>43073</v>
          </cell>
        </row>
        <row r="383">
          <cell r="A383">
            <v>4246</v>
          </cell>
          <cell r="B383" t="str">
            <v>COR4246</v>
          </cell>
          <cell r="C383" t="str">
            <v>UKDCC4148 – Xoserve Impact – GlobalScape &amp; BFTS Interfaces</v>
          </cell>
          <cell r="D383">
            <v>42893</v>
          </cell>
          <cell r="E383" t="str">
            <v>PD-PROD</v>
          </cell>
          <cell r="F383">
            <v>42954</v>
          </cell>
          <cell r="G383">
            <v>0</v>
          </cell>
          <cell r="H383">
            <v>42816</v>
          </cell>
          <cell r="J383">
            <v>0</v>
          </cell>
          <cell r="K383" t="str">
            <v>TNO</v>
          </cell>
          <cell r="L383" t="str">
            <v>NGT</v>
          </cell>
          <cell r="M383" t="str">
            <v>Beverley Viney</v>
          </cell>
          <cell r="N383" t="str">
            <v>ICAF 29/03/17_x000D_
Pre-Sanction 30/05/17 - BER_x000D_
Pre-Sanction 13/06/17 - Start Up Approach</v>
          </cell>
          <cell r="O383" t="str">
            <v>Nicola Patmore</v>
          </cell>
          <cell r="P383" t="str">
            <v>CO</v>
          </cell>
          <cell r="Q383" t="str">
            <v>LIVE</v>
          </cell>
          <cell r="R383">
            <v>0</v>
          </cell>
          <cell r="Y383" t="str">
            <v>Pre-Sanction</v>
          </cell>
          <cell r="Z383">
            <v>750</v>
          </cell>
          <cell r="AE383">
            <v>0</v>
          </cell>
          <cell r="AF383">
            <v>5</v>
          </cell>
          <cell r="AG383" t="str">
            <v>31/08/17 DC Email from NW to say that the closedown date for this change is 28/09/17.  Database has been updated._x000D_
26/07/17 DC Update from planning meeting, PCC form being submitted._x000D_
13/06/17 DC Start Up approved today._x000D_
07/06/17 DC The CA has been recevied from the networks, the SN due date is 21/06/17.  This field has been removed as we do not use it under the DSC agreement, this change however is using the old ASA route._x000D_
31/05/17 DC BER sent to networks today._x000D_
30/05/17 DC The BER was approved at Pre-Sanction today.  A copy is in the config library along with the EAF._x000D_
24/05/17 DC WBS codes have been created and added to the easycoder._x000D_
24/05/17 DC JH has said they are not doing a EQR for this, it will go straight to BER.  I have changed the status as requested and input a BEIR due date and sent an email to JH to confirm._x000D_
12/05/17 DC This change was held up because DT was under the impression that it was a procurement piece abd should not follow the project route.  Since then he has had a conversation with JR and it has been agreed that the project can be set up and proceed under the ASA rules..</v>
          </cell>
          <cell r="AP383">
            <v>43006</v>
          </cell>
        </row>
        <row r="384">
          <cell r="A384">
            <v>4262</v>
          </cell>
          <cell r="B384" t="str">
            <v>CP4262</v>
          </cell>
          <cell r="C384" t="str">
            <v>EU/GB Charging 2018/19 Gas Regulatory Change Feasibility and Analysis</v>
          </cell>
          <cell r="D384">
            <v>42916</v>
          </cell>
          <cell r="E384" t="str">
            <v>CA-RCVD</v>
          </cell>
          <cell r="F384">
            <v>42916</v>
          </cell>
          <cell r="G384">
            <v>0</v>
          </cell>
          <cell r="H384">
            <v>42850</v>
          </cell>
          <cell r="J384">
            <v>0</v>
          </cell>
          <cell r="M384" t="str">
            <v>Beverley Viney</v>
          </cell>
          <cell r="N384" t="str">
            <v>ICAF - 17/05/17_x000D_
Pre-Sanction 24/05/17 via email_x000D_
Pre-Sanction 20/06/17 - BER</v>
          </cell>
          <cell r="O384" t="str">
            <v>Hannah Reddy</v>
          </cell>
          <cell r="P384" t="str">
            <v>CO</v>
          </cell>
          <cell r="Q384" t="str">
            <v>LIVE</v>
          </cell>
          <cell r="R384">
            <v>0</v>
          </cell>
          <cell r="U384">
            <v>42901</v>
          </cell>
          <cell r="W384">
            <v>42906</v>
          </cell>
          <cell r="AE384">
            <v>0</v>
          </cell>
          <cell r="AG384" t="str">
            <v>15/08/17 DC Email from mike with Imp date and closedown date from PCC form._x000D_
26/07/17 DC The BER has been approved and updated copies are in the configuration library and outlook folder._x000D_
30/06/17 DC Email received from BV to confirm approval of the BER, she has also requested that we change the name. this has been done.  Once the CMC meeting has taken place (12th July) I will upate the database to show the BER has been approved._x000D_
27/06/17 ME confirmed with HR that NG will come back to them on Thursday with approval so they can start the work._x000D_
22/06/17 DC HR sent over the BER to send out for approval.  I have sent a copy to the JO and to BV and SM for email approval._x000D_
20/06/17 DC BER approved at Pre-Sanction today._x000D_
15/06/17 DC Approval of the EQR has been confirmed by the JO, I have sent the CP form to MB for her to complete the next stage._x000D_
06/06/17 WBS codes requested _x000D_
31/05/17 DC EQR submitted today for approval at ChMM due 7th June, database update with the BER date and add to the next Pre-Sanction meeting for information only.  Details have been sent to the joint office._x000D_
25/05/17 DC After discussions with LC and RP I have update the CP and sent it to the Joint Office for them to share in their site as approved._x000D_
24/05/17 DC No objections received today.  Start up is approved ._x000D_
24/05/17 DC I have sent an email confirm this will be approved today if no objections have been submitted by 12 today._x000D_
19/05/17 DC Claire sent this round for review today._x000D_
22/05/17: CM this has now been approved as a CP. Approved by CMC on 11.05.17 now moved onto the database_x000D_
25/04/17 DC Change Proposal sent in today. XRN number raised and a copy has been sent to the CMC for their next meeting.</v>
          </cell>
          <cell r="AJ384">
            <v>42886</v>
          </cell>
          <cell r="AO384">
            <v>43000</v>
          </cell>
          <cell r="AP384">
            <v>43028</v>
          </cell>
        </row>
      </sheetData>
      <sheetData sheetId="10">
        <row r="3">
          <cell r="B3" t="str">
            <v>TBD</v>
          </cell>
          <cell r="C3">
            <v>0</v>
          </cell>
          <cell r="D3" t="str">
            <v>To Be Confirmed</v>
          </cell>
          <cell r="I3" t="str">
            <v>N</v>
          </cell>
        </row>
        <row r="4">
          <cell r="B4" t="str">
            <v>MKT_1718_01</v>
          </cell>
          <cell r="C4">
            <v>1255</v>
          </cell>
          <cell r="D4" t="str">
            <v>DSC Change Budget 17-18</v>
          </cell>
          <cell r="F4">
            <v>1</v>
          </cell>
          <cell r="I4" t="str">
            <v>Y</v>
          </cell>
        </row>
        <row r="5">
          <cell r="B5" t="str">
            <v>MKT_1718_02</v>
          </cell>
          <cell r="C5">
            <v>601</v>
          </cell>
          <cell r="D5" t="str">
            <v>Gemini (non EU) 17-18</v>
          </cell>
          <cell r="E5">
            <v>1</v>
          </cell>
          <cell r="I5" t="str">
            <v>NGT Rpt</v>
          </cell>
        </row>
        <row r="6">
          <cell r="B6" t="str">
            <v>MKT_1718_03</v>
          </cell>
          <cell r="C6">
            <v>3006</v>
          </cell>
          <cell r="D6" t="str">
            <v>EU Framework 17-18</v>
          </cell>
          <cell r="E6">
            <v>1</v>
          </cell>
          <cell r="I6" t="str">
            <v>NGT Rpt</v>
          </cell>
        </row>
        <row r="7">
          <cell r="B7" t="str">
            <v>MKT_1718_04</v>
          </cell>
          <cell r="C7">
            <v>269</v>
          </cell>
          <cell r="D7" t="str">
            <v>DCC User 17-18</v>
          </cell>
          <cell r="F7">
            <v>1</v>
          </cell>
          <cell r="I7" t="str">
            <v>N</v>
          </cell>
        </row>
        <row r="8">
          <cell r="B8" t="str">
            <v>MKT_1718_05</v>
          </cell>
          <cell r="C8">
            <v>510</v>
          </cell>
          <cell r="D8" t="str">
            <v>Nexus (UNC Rules) Evolution 17-18</v>
          </cell>
          <cell r="H8">
            <v>1</v>
          </cell>
          <cell r="I8" t="str">
            <v>N</v>
          </cell>
        </row>
        <row r="9">
          <cell r="B9" t="str">
            <v>ASR_1718_01</v>
          </cell>
          <cell r="C9">
            <v>0</v>
          </cell>
          <cell r="D9" t="str">
            <v>Additional Service Requests</v>
          </cell>
          <cell r="I9" t="str">
            <v>N</v>
          </cell>
        </row>
        <row r="10">
          <cell r="B10" t="str">
            <v>INT_1718_01</v>
          </cell>
          <cell r="C10">
            <v>327</v>
          </cell>
          <cell r="D10" t="str">
            <v>Business Improvement 17-18</v>
          </cell>
          <cell r="E10">
            <v>7.0609896274971273E-2</v>
          </cell>
          <cell r="F10">
            <v>0.52273607473192829</v>
          </cell>
          <cell r="G10">
            <v>1.0933466148920393E-2</v>
          </cell>
          <cell r="H10">
            <v>0.39572056284418</v>
          </cell>
          <cell r="I10" t="str">
            <v>N</v>
          </cell>
        </row>
        <row r="11">
          <cell r="B11" t="str">
            <v>INT_1718_02</v>
          </cell>
          <cell r="C11">
            <v>898</v>
          </cell>
          <cell r="D11" t="str">
            <v>Infrastructure General 17-18</v>
          </cell>
          <cell r="E11">
            <v>7.0609896274971273E-2</v>
          </cell>
          <cell r="F11">
            <v>0.52273607473192829</v>
          </cell>
          <cell r="G11">
            <v>1.0933466148920393E-2</v>
          </cell>
          <cell r="H11">
            <v>0.39572056284418</v>
          </cell>
          <cell r="I11" t="str">
            <v>N</v>
          </cell>
        </row>
        <row r="15">
          <cell r="B15" t="str">
            <v>INT_1718_03</v>
          </cell>
          <cell r="C15">
            <v>1072</v>
          </cell>
          <cell r="D15" t="str">
            <v>Gemini Sustaining and Replatforming 17-18</v>
          </cell>
          <cell r="E15">
            <v>1</v>
          </cell>
          <cell r="I15" t="str">
            <v>N</v>
          </cell>
        </row>
        <row r="16">
          <cell r="B16" t="str">
            <v>INT_1718_04</v>
          </cell>
          <cell r="C16">
            <v>1020</v>
          </cell>
          <cell r="D16" t="str">
            <v>DN sales outbound services 17-18</v>
          </cell>
          <cell r="E16">
            <v>1</v>
          </cell>
          <cell r="I16" t="str">
            <v>N</v>
          </cell>
        </row>
        <row r="17">
          <cell r="B17" t="str">
            <v>INT_1718_05</v>
          </cell>
          <cell r="C17">
            <v>3060</v>
          </cell>
          <cell r="D17" t="str">
            <v>DN Sales Inbound &amp; GSA 17-18</v>
          </cell>
          <cell r="E17">
            <v>7.0609896274971273E-2</v>
          </cell>
          <cell r="F17">
            <v>0.52273607473192829</v>
          </cell>
          <cell r="G17">
            <v>1.0933466148920393E-2</v>
          </cell>
          <cell r="H17">
            <v>0.39572056284418</v>
          </cell>
          <cell r="I17" t="str">
            <v>N</v>
          </cell>
        </row>
        <row r="18">
          <cell r="B18" t="str">
            <v>INT_1718_06</v>
          </cell>
          <cell r="C18">
            <v>11984</v>
          </cell>
          <cell r="D18" t="str">
            <v>UK Link Programme 17/18</v>
          </cell>
          <cell r="E18">
            <v>0.11</v>
          </cell>
          <cell r="F18">
            <v>0.89</v>
          </cell>
          <cell r="I18" t="str">
            <v>N</v>
          </cell>
        </row>
        <row r="19">
          <cell r="B19" t="str">
            <v>INT_1718_07</v>
          </cell>
          <cell r="C19">
            <v>1020</v>
          </cell>
          <cell r="D19" t="str">
            <v>UK Link Deferred Changes 17/18</v>
          </cell>
          <cell r="E19">
            <v>0.11</v>
          </cell>
          <cell r="F19">
            <v>0.89</v>
          </cell>
          <cell r="I19" t="str">
            <v>N</v>
          </cell>
        </row>
        <row r="20">
          <cell r="B20" t="str">
            <v>MKT_1617_01</v>
          </cell>
          <cell r="D20" t="str">
            <v>EU Framework 16/17</v>
          </cell>
          <cell r="I20" t="str">
            <v>N</v>
          </cell>
        </row>
        <row r="21">
          <cell r="B21" t="str">
            <v>MKT_1617_02</v>
          </cell>
          <cell r="D21" t="str">
            <v>Gemini (non EU) 16/17</v>
          </cell>
          <cell r="I21" t="str">
            <v>N</v>
          </cell>
        </row>
        <row r="22">
          <cell r="B22" t="str">
            <v>MKT_1617_03</v>
          </cell>
          <cell r="D22" t="str">
            <v>ASA Change Budget 16/17 - Pot 3</v>
          </cell>
          <cell r="I22" t="str">
            <v>Y</v>
          </cell>
        </row>
        <row r="23">
          <cell r="B23" t="str">
            <v>MKT_1617_04</v>
          </cell>
          <cell r="D23" t="str">
            <v>ASA Change Budget 16/17 - Pot 4</v>
          </cell>
          <cell r="I23" t="str">
            <v>Y</v>
          </cell>
        </row>
        <row r="24">
          <cell r="B24" t="str">
            <v>MKT_1617_05</v>
          </cell>
          <cell r="D24" t="str">
            <v>Smart Metering Programme 16/17 - Pot 4.2</v>
          </cell>
          <cell r="I24" t="str">
            <v>N</v>
          </cell>
        </row>
        <row r="25">
          <cell r="B25" t="str">
            <v>ASR_1617_01</v>
          </cell>
          <cell r="D25" t="str">
            <v>Legacy 'Pot 5'</v>
          </cell>
          <cell r="I25" t="str">
            <v>N</v>
          </cell>
        </row>
        <row r="26">
          <cell r="B26" t="str">
            <v>INT_1617_01</v>
          </cell>
          <cell r="D26" t="str">
            <v>Business Improvement 16/17 - Pot 6</v>
          </cell>
          <cell r="F26">
            <v>1</v>
          </cell>
          <cell r="I26" t="str">
            <v>N</v>
          </cell>
        </row>
        <row r="27">
          <cell r="B27" t="str">
            <v>INT_1617_02</v>
          </cell>
          <cell r="D27" t="str">
            <v>Infrastructure General 16/17 - Pot 7</v>
          </cell>
          <cell r="I27" t="str">
            <v>N</v>
          </cell>
        </row>
        <row r="28">
          <cell r="B28" t="str">
            <v>INT_1617_03</v>
          </cell>
          <cell r="D28" t="str">
            <v>Gemini Sustain/Replatform 16/17 - Pot 7.5</v>
          </cell>
          <cell r="I28" t="str">
            <v>N</v>
          </cell>
        </row>
        <row r="29">
          <cell r="B29" t="str">
            <v>INT_1617_04</v>
          </cell>
          <cell r="D29" t="str">
            <v>DN sales outbound services 16/17 - Pot 5.5</v>
          </cell>
          <cell r="I29" t="str">
            <v>N</v>
          </cell>
        </row>
        <row r="30">
          <cell r="B30" t="str">
            <v>INT_1617_05</v>
          </cell>
          <cell r="D30" t="str">
            <v>DN Sales Inbound &amp; GSA 16/17 - Pot 7.2</v>
          </cell>
          <cell r="I30" t="str">
            <v>N</v>
          </cell>
        </row>
        <row r="31">
          <cell r="B31" t="str">
            <v>INT_1617_06</v>
          </cell>
          <cell r="D31" t="str">
            <v>UK Link Programme 16/17 - Pot X</v>
          </cell>
          <cell r="I31" t="str">
            <v>N</v>
          </cell>
        </row>
      </sheetData>
      <sheetData sheetId="11"/>
      <sheetData sheetId="12"/>
      <sheetData sheetId="13"/>
      <sheetData sheetId="14"/>
      <sheetData sheetId="15"/>
      <sheetData sheetId="16">
        <row r="3">
          <cell r="A3" t="str">
            <v>2949External</v>
          </cell>
          <cell r="B3" t="str">
            <v>MKT_1718_01</v>
          </cell>
          <cell r="C3">
            <v>2949</v>
          </cell>
          <cell r="D3" t="str">
            <v>UNC Mod 458 Seasonal LDZ Capacity Rights</v>
          </cell>
          <cell r="E3" t="str">
            <v>Delivery Stage</v>
          </cell>
          <cell r="F3" t="str">
            <v>[XOS] Issue CCN</v>
          </cell>
          <cell r="G3">
            <v>42947</v>
          </cell>
          <cell r="H3" t="str">
            <v>External</v>
          </cell>
          <cell r="I3">
            <v>33.273000000000003</v>
          </cell>
          <cell r="J3">
            <v>11.23</v>
          </cell>
          <cell r="K3">
            <v>9.032</v>
          </cell>
          <cell r="L3">
            <v>2.198</v>
          </cell>
          <cell r="M3">
            <v>0</v>
          </cell>
          <cell r="N3">
            <v>0</v>
          </cell>
          <cell r="O3">
            <v>0</v>
          </cell>
          <cell r="P3">
            <v>0</v>
          </cell>
          <cell r="Q3">
            <v>1</v>
          </cell>
          <cell r="R3">
            <v>0</v>
          </cell>
          <cell r="S3">
            <v>0</v>
          </cell>
          <cell r="T3">
            <v>0</v>
          </cell>
          <cell r="U3">
            <v>0</v>
          </cell>
          <cell r="V3">
            <v>11.23</v>
          </cell>
          <cell r="W3">
            <v>0</v>
          </cell>
          <cell r="X3">
            <v>0</v>
          </cell>
          <cell r="Y3" t="str">
            <v/>
          </cell>
          <cell r="Z3" t="str">
            <v xml:space="preserve">CCN to be issued, project is in closure. </v>
          </cell>
        </row>
        <row r="4">
          <cell r="A4" t="str">
            <v>2949Internal</v>
          </cell>
          <cell r="B4" t="str">
            <v>MKT_1718_01</v>
          </cell>
          <cell r="C4">
            <v>2949</v>
          </cell>
          <cell r="D4" t="str">
            <v>UNC Mod 458 Seasonal LDZ Capacity Rights</v>
          </cell>
          <cell r="E4" t="str">
            <v>Delivery Stage</v>
          </cell>
          <cell r="F4" t="str">
            <v>[XOS] Issue CCN</v>
          </cell>
          <cell r="G4">
            <v>42947</v>
          </cell>
          <cell r="H4" t="str">
            <v>Internal</v>
          </cell>
          <cell r="I4">
            <v>25.713999999999999</v>
          </cell>
          <cell r="J4">
            <v>22.721</v>
          </cell>
          <cell r="K4">
            <v>22.684000000000001</v>
          </cell>
          <cell r="L4">
            <v>3.6999999999999998E-2</v>
          </cell>
          <cell r="M4">
            <v>0</v>
          </cell>
          <cell r="N4">
            <v>0</v>
          </cell>
          <cell r="O4">
            <v>0</v>
          </cell>
          <cell r="P4">
            <v>0</v>
          </cell>
          <cell r="Q4">
            <v>1</v>
          </cell>
          <cell r="R4">
            <v>0</v>
          </cell>
          <cell r="S4">
            <v>0</v>
          </cell>
          <cell r="T4">
            <v>0</v>
          </cell>
          <cell r="U4">
            <v>0</v>
          </cell>
          <cell r="V4">
            <v>22.721</v>
          </cell>
          <cell r="W4">
            <v>0</v>
          </cell>
          <cell r="X4">
            <v>0</v>
          </cell>
          <cell r="Y4" t="str">
            <v/>
          </cell>
        </row>
        <row r="5">
          <cell r="A5" t="str">
            <v>2949Total</v>
          </cell>
          <cell r="B5" t="str">
            <v>MKT_1718_01</v>
          </cell>
          <cell r="C5">
            <v>2949</v>
          </cell>
          <cell r="D5" t="str">
            <v>UNC Mod 458 Seasonal LDZ Capacity Rights</v>
          </cell>
          <cell r="E5" t="str">
            <v>Delivery Stage</v>
          </cell>
          <cell r="F5" t="str">
            <v>[XOS] Issue CCN</v>
          </cell>
          <cell r="G5">
            <v>42947</v>
          </cell>
          <cell r="H5" t="str">
            <v>Total</v>
          </cell>
          <cell r="I5">
            <v>58.987000000000002</v>
          </cell>
          <cell r="J5">
            <v>33.951000000000001</v>
          </cell>
          <cell r="K5">
            <v>31.716000000000001</v>
          </cell>
          <cell r="L5">
            <v>2.2349999999999999</v>
          </cell>
          <cell r="M5">
            <v>0</v>
          </cell>
          <cell r="N5">
            <v>0</v>
          </cell>
          <cell r="O5">
            <v>0</v>
          </cell>
          <cell r="P5">
            <v>0</v>
          </cell>
          <cell r="Q5">
            <v>1</v>
          </cell>
          <cell r="R5">
            <v>0</v>
          </cell>
          <cell r="S5">
            <v>0</v>
          </cell>
          <cell r="T5">
            <v>0</v>
          </cell>
          <cell r="U5">
            <v>0</v>
          </cell>
          <cell r="V5">
            <v>33.951000000000001</v>
          </cell>
          <cell r="W5">
            <v>0</v>
          </cell>
          <cell r="X5">
            <v>0</v>
          </cell>
          <cell r="Y5" t="str">
            <v/>
          </cell>
        </row>
        <row r="6">
          <cell r="A6" t="str">
            <v>3995External</v>
          </cell>
          <cell r="B6" t="str">
            <v>MKT_1718_01</v>
          </cell>
          <cell r="C6">
            <v>3995</v>
          </cell>
          <cell r="D6" t="str">
            <v>TRAS Tip-off Hotline Data Provision</v>
          </cell>
          <cell r="E6" t="str">
            <v xml:space="preserve">Closedown Stage </v>
          </cell>
          <cell r="F6" t="str">
            <v>[CMC] Approve CCN</v>
          </cell>
          <cell r="G6" t="str">
            <v>N/A</v>
          </cell>
          <cell r="H6" t="str">
            <v>External</v>
          </cell>
          <cell r="I6">
            <v>9.6999999999999993</v>
          </cell>
          <cell r="J6">
            <v>9.6549999999999994</v>
          </cell>
          <cell r="K6">
            <v>8.9550000000000001</v>
          </cell>
          <cell r="L6">
            <v>0.7</v>
          </cell>
          <cell r="M6">
            <v>0</v>
          </cell>
          <cell r="N6">
            <v>0</v>
          </cell>
          <cell r="O6">
            <v>0</v>
          </cell>
          <cell r="P6">
            <v>0</v>
          </cell>
          <cell r="Q6">
            <v>1</v>
          </cell>
          <cell r="R6">
            <v>0</v>
          </cell>
          <cell r="S6">
            <v>0</v>
          </cell>
          <cell r="T6">
            <v>0</v>
          </cell>
          <cell r="U6">
            <v>0</v>
          </cell>
          <cell r="V6">
            <v>9.6549999999999994</v>
          </cell>
          <cell r="W6">
            <v>0</v>
          </cell>
          <cell r="X6">
            <v>0</v>
          </cell>
          <cell r="Y6" t="str">
            <v>Sent</v>
          </cell>
          <cell r="Z6" t="str">
            <v xml:space="preserve">Awaiting CCN approval from networks. </v>
          </cell>
        </row>
        <row r="7">
          <cell r="A7" t="str">
            <v>3995Internal</v>
          </cell>
          <cell r="B7" t="str">
            <v>MKT_1718_01</v>
          </cell>
          <cell r="C7">
            <v>3995</v>
          </cell>
          <cell r="D7" t="str">
            <v>TRAS Tip-off Hotline Data Provision</v>
          </cell>
          <cell r="E7" t="str">
            <v xml:space="preserve">Closedown Stage </v>
          </cell>
          <cell r="F7" t="str">
            <v>[CMC] Approve CCN</v>
          </cell>
          <cell r="G7" t="str">
            <v>N/A</v>
          </cell>
          <cell r="H7" t="str">
            <v>Internal</v>
          </cell>
          <cell r="I7">
            <v>3.12</v>
          </cell>
          <cell r="J7">
            <v>2.2999999999999998</v>
          </cell>
          <cell r="K7">
            <v>2.2999999999999998</v>
          </cell>
          <cell r="L7">
            <v>0</v>
          </cell>
          <cell r="M7">
            <v>0</v>
          </cell>
          <cell r="N7">
            <v>0</v>
          </cell>
          <cell r="O7">
            <v>0</v>
          </cell>
          <cell r="P7">
            <v>0</v>
          </cell>
          <cell r="Q7">
            <v>1</v>
          </cell>
          <cell r="R7">
            <v>0</v>
          </cell>
          <cell r="S7">
            <v>0</v>
          </cell>
          <cell r="T7">
            <v>0</v>
          </cell>
          <cell r="U7">
            <v>0</v>
          </cell>
          <cell r="V7">
            <v>2.2999999999999998</v>
          </cell>
          <cell r="W7">
            <v>0</v>
          </cell>
          <cell r="X7">
            <v>0</v>
          </cell>
          <cell r="Y7" t="str">
            <v>Sent</v>
          </cell>
        </row>
        <row r="8">
          <cell r="A8" t="str">
            <v>3995Total</v>
          </cell>
          <cell r="B8" t="str">
            <v>MKT_1718_01</v>
          </cell>
          <cell r="C8">
            <v>3995</v>
          </cell>
          <cell r="D8" t="str">
            <v>TRAS Tip-off Hotline Data Provision</v>
          </cell>
          <cell r="E8" t="str">
            <v xml:space="preserve">Closedown Stage </v>
          </cell>
          <cell r="F8" t="str">
            <v>[CMC] Approve CCN</v>
          </cell>
          <cell r="G8" t="str">
            <v>N/A</v>
          </cell>
          <cell r="H8" t="str">
            <v>Total</v>
          </cell>
          <cell r="I8">
            <v>12.82</v>
          </cell>
          <cell r="J8">
            <v>11.955</v>
          </cell>
          <cell r="K8">
            <v>11.255000000000001</v>
          </cell>
          <cell r="L8">
            <v>0.7</v>
          </cell>
          <cell r="M8">
            <v>0</v>
          </cell>
          <cell r="N8">
            <v>0</v>
          </cell>
          <cell r="O8">
            <v>0</v>
          </cell>
          <cell r="P8">
            <v>0</v>
          </cell>
          <cell r="Q8">
            <v>1</v>
          </cell>
          <cell r="R8">
            <v>0</v>
          </cell>
          <cell r="S8">
            <v>0</v>
          </cell>
          <cell r="T8">
            <v>0</v>
          </cell>
          <cell r="U8">
            <v>0</v>
          </cell>
          <cell r="V8">
            <v>11.955</v>
          </cell>
          <cell r="W8">
            <v>0</v>
          </cell>
          <cell r="X8">
            <v>0</v>
          </cell>
          <cell r="Y8" t="str">
            <v>Sent</v>
          </cell>
        </row>
        <row r="9">
          <cell r="A9" t="str">
            <v>3991External</v>
          </cell>
          <cell r="B9" t="str">
            <v>MKT_1718_01</v>
          </cell>
          <cell r="C9">
            <v>3991</v>
          </cell>
          <cell r="D9" t="str">
            <v>Pafa Administrator Role [Usr Pys]</v>
          </cell>
          <cell r="E9" t="str">
            <v>Delivery Stage</v>
          </cell>
          <cell r="F9" t="str">
            <v>[XOS] Issue CCN</v>
          </cell>
          <cell r="G9">
            <v>42958</v>
          </cell>
          <cell r="H9" t="str">
            <v>External</v>
          </cell>
          <cell r="I9">
            <v>15.016</v>
          </cell>
          <cell r="J9">
            <v>2.016</v>
          </cell>
          <cell r="K9">
            <v>2.016</v>
          </cell>
          <cell r="L9">
            <v>0</v>
          </cell>
          <cell r="M9">
            <v>0</v>
          </cell>
          <cell r="N9">
            <v>0</v>
          </cell>
          <cell r="O9">
            <v>0</v>
          </cell>
          <cell r="P9">
            <v>0</v>
          </cell>
          <cell r="Q9">
            <v>1</v>
          </cell>
          <cell r="R9">
            <v>0</v>
          </cell>
          <cell r="S9">
            <v>0</v>
          </cell>
          <cell r="T9">
            <v>0</v>
          </cell>
          <cell r="U9">
            <v>0</v>
          </cell>
          <cell r="V9">
            <v>2.016</v>
          </cell>
          <cell r="W9">
            <v>0</v>
          </cell>
          <cell r="X9">
            <v>0</v>
          </cell>
          <cell r="Y9" t="str">
            <v/>
          </cell>
          <cell r="Z9" t="str">
            <v xml:space="preserve">CCN to be issued, project is in closure. </v>
          </cell>
        </row>
        <row r="10">
          <cell r="A10" t="str">
            <v>3991Internal</v>
          </cell>
          <cell r="B10" t="str">
            <v>MKT_1718_01</v>
          </cell>
          <cell r="C10">
            <v>3991</v>
          </cell>
          <cell r="D10" t="str">
            <v>Pafa Administrator Role [Usr Pys]</v>
          </cell>
          <cell r="E10" t="str">
            <v>Delivery Stage</v>
          </cell>
          <cell r="F10" t="str">
            <v>[XOS] Issue CCN</v>
          </cell>
          <cell r="G10">
            <v>42958</v>
          </cell>
          <cell r="H10" t="str">
            <v>Internal</v>
          </cell>
          <cell r="I10">
            <v>57.5</v>
          </cell>
          <cell r="J10">
            <v>43.1</v>
          </cell>
          <cell r="K10">
            <v>22.7</v>
          </cell>
          <cell r="L10">
            <v>17.3</v>
          </cell>
          <cell r="M10">
            <v>3.1</v>
          </cell>
          <cell r="N10">
            <v>0</v>
          </cell>
          <cell r="O10">
            <v>0</v>
          </cell>
          <cell r="P10">
            <v>0</v>
          </cell>
          <cell r="Q10">
            <v>1</v>
          </cell>
          <cell r="R10">
            <v>0</v>
          </cell>
          <cell r="S10">
            <v>0</v>
          </cell>
          <cell r="T10">
            <v>0</v>
          </cell>
          <cell r="U10">
            <v>0</v>
          </cell>
          <cell r="V10">
            <v>43.1</v>
          </cell>
          <cell r="W10">
            <v>0</v>
          </cell>
          <cell r="X10">
            <v>0</v>
          </cell>
          <cell r="Y10" t="str">
            <v/>
          </cell>
        </row>
        <row r="11">
          <cell r="A11" t="str">
            <v>3991Total</v>
          </cell>
          <cell r="B11" t="str">
            <v>MKT_1718_01</v>
          </cell>
          <cell r="C11">
            <v>3991</v>
          </cell>
          <cell r="D11" t="str">
            <v>Pafa Administrator Role [Usr Pys]</v>
          </cell>
          <cell r="E11" t="str">
            <v>Delivery Stage</v>
          </cell>
          <cell r="F11" t="str">
            <v>[XOS] Issue CCN</v>
          </cell>
          <cell r="G11">
            <v>42958</v>
          </cell>
          <cell r="H11" t="str">
            <v>Total</v>
          </cell>
          <cell r="I11">
            <v>72.516000000000005</v>
          </cell>
          <cell r="J11">
            <v>45.116</v>
          </cell>
          <cell r="K11">
            <v>24.716000000000001</v>
          </cell>
          <cell r="L11">
            <v>17.3</v>
          </cell>
          <cell r="M11">
            <v>3.1</v>
          </cell>
          <cell r="N11">
            <v>0</v>
          </cell>
          <cell r="O11">
            <v>0</v>
          </cell>
          <cell r="P11">
            <v>0</v>
          </cell>
          <cell r="Q11">
            <v>1</v>
          </cell>
          <cell r="R11">
            <v>0</v>
          </cell>
          <cell r="S11">
            <v>0</v>
          </cell>
          <cell r="T11">
            <v>0</v>
          </cell>
          <cell r="U11">
            <v>0</v>
          </cell>
          <cell r="V11">
            <v>45.116</v>
          </cell>
          <cell r="W11">
            <v>0</v>
          </cell>
          <cell r="X11">
            <v>0</v>
          </cell>
          <cell r="Y11" t="str">
            <v/>
          </cell>
        </row>
        <row r="12">
          <cell r="A12" t="str">
            <v>4110External</v>
          </cell>
          <cell r="B12" t="str">
            <v>MKT_1718_01</v>
          </cell>
          <cell r="C12">
            <v>4110</v>
          </cell>
          <cell r="D12" t="str">
            <v>Creation of a Service to Release Domestic Consumer Data to PCW’s &amp; TPI’s</v>
          </cell>
          <cell r="E12" t="str">
            <v>Delivery Stage</v>
          </cell>
          <cell r="F12" t="str">
            <v>[XOS] Issue CCN</v>
          </cell>
          <cell r="G12">
            <v>42978</v>
          </cell>
          <cell r="H12" t="str">
            <v>External</v>
          </cell>
          <cell r="I12">
            <v>89</v>
          </cell>
          <cell r="J12">
            <v>60.287999999999997</v>
          </cell>
          <cell r="K12">
            <v>60.287999999999997</v>
          </cell>
          <cell r="L12">
            <v>0</v>
          </cell>
          <cell r="M12">
            <v>0</v>
          </cell>
          <cell r="N12">
            <v>0</v>
          </cell>
          <cell r="O12">
            <v>0</v>
          </cell>
          <cell r="P12">
            <v>0</v>
          </cell>
          <cell r="Q12">
            <v>1</v>
          </cell>
          <cell r="R12">
            <v>0</v>
          </cell>
          <cell r="S12">
            <v>0</v>
          </cell>
          <cell r="T12">
            <v>0</v>
          </cell>
          <cell r="U12">
            <v>0</v>
          </cell>
          <cell r="V12">
            <v>60.287999999999997</v>
          </cell>
          <cell r="W12">
            <v>0</v>
          </cell>
          <cell r="X12">
            <v>0</v>
          </cell>
          <cell r="Y12" t="str">
            <v/>
          </cell>
          <cell r="Z12" t="str">
            <v xml:space="preserve">CCN to be issued, project is in closure. </v>
          </cell>
        </row>
        <row r="13">
          <cell r="A13" t="str">
            <v>4110Internal</v>
          </cell>
          <cell r="B13" t="str">
            <v>MKT_1718_01</v>
          </cell>
          <cell r="C13">
            <v>4110</v>
          </cell>
          <cell r="D13" t="str">
            <v>Creation of a Service to Release Domestic Consumer Data to PCW’s &amp; TPI’s</v>
          </cell>
          <cell r="E13" t="str">
            <v>Delivery Stage</v>
          </cell>
          <cell r="F13" t="str">
            <v>[XOS] Issue CCN</v>
          </cell>
          <cell r="G13">
            <v>42978</v>
          </cell>
          <cell r="H13" t="str">
            <v>Internal</v>
          </cell>
          <cell r="I13">
            <v>31.05</v>
          </cell>
          <cell r="J13">
            <v>36.444000000000003</v>
          </cell>
          <cell r="K13">
            <v>24.18</v>
          </cell>
          <cell r="L13">
            <v>12.263999999999999</v>
          </cell>
          <cell r="M13">
            <v>0</v>
          </cell>
          <cell r="N13">
            <v>0</v>
          </cell>
          <cell r="O13">
            <v>0</v>
          </cell>
          <cell r="P13">
            <v>0</v>
          </cell>
          <cell r="Q13">
            <v>1</v>
          </cell>
          <cell r="R13">
            <v>0</v>
          </cell>
          <cell r="S13">
            <v>0</v>
          </cell>
          <cell r="T13">
            <v>0</v>
          </cell>
          <cell r="U13">
            <v>0</v>
          </cell>
          <cell r="V13">
            <v>36.444000000000003</v>
          </cell>
          <cell r="W13">
            <v>0</v>
          </cell>
          <cell r="X13">
            <v>0</v>
          </cell>
          <cell r="Y13" t="str">
            <v/>
          </cell>
        </row>
        <row r="14">
          <cell r="A14" t="str">
            <v>4110Total</v>
          </cell>
          <cell r="B14" t="str">
            <v>MKT_1718_01</v>
          </cell>
          <cell r="C14">
            <v>4110</v>
          </cell>
          <cell r="D14" t="str">
            <v>Creation of a Service to Release Domestic Consumer Data to PCW’s &amp; TPI’s</v>
          </cell>
          <cell r="E14" t="str">
            <v>Delivery Stage</v>
          </cell>
          <cell r="F14" t="str">
            <v>[XOS] Issue CCN</v>
          </cell>
          <cell r="G14">
            <v>42978</v>
          </cell>
          <cell r="H14" t="str">
            <v>Total</v>
          </cell>
          <cell r="I14">
            <v>120.05</v>
          </cell>
          <cell r="J14">
            <v>96.731999999999999</v>
          </cell>
          <cell r="K14">
            <v>84.468000000000004</v>
          </cell>
          <cell r="L14">
            <v>12.263999999999999</v>
          </cell>
          <cell r="M14">
            <v>0</v>
          </cell>
          <cell r="N14">
            <v>0</v>
          </cell>
          <cell r="O14">
            <v>0</v>
          </cell>
          <cell r="P14">
            <v>0</v>
          </cell>
          <cell r="Q14">
            <v>1</v>
          </cell>
          <cell r="R14">
            <v>0</v>
          </cell>
          <cell r="S14">
            <v>0</v>
          </cell>
          <cell r="T14">
            <v>0</v>
          </cell>
          <cell r="U14">
            <v>0</v>
          </cell>
          <cell r="V14">
            <v>96.731999999999999</v>
          </cell>
          <cell r="W14">
            <v>0</v>
          </cell>
          <cell r="X14">
            <v>0</v>
          </cell>
          <cell r="Y14" t="str">
            <v/>
          </cell>
        </row>
        <row r="15">
          <cell r="A15" t="str">
            <v>4161External</v>
          </cell>
          <cell r="B15" t="str">
            <v>MKT_1718_01</v>
          </cell>
          <cell r="C15">
            <v>4161</v>
          </cell>
          <cell r="D15" t="str">
            <v>Provision of Access to Domestic Consumer Data for PCW’s and TPI’s via Data Enquiry (DES) [Usr Pys]</v>
          </cell>
          <cell r="E15" t="str">
            <v xml:space="preserve">Closedown Stage </v>
          </cell>
          <cell r="F15" t="str">
            <v>[CMC] Approve CCN</v>
          </cell>
          <cell r="G15" t="str">
            <v>N/A</v>
          </cell>
          <cell r="H15" t="str">
            <v>External</v>
          </cell>
          <cell r="I15">
            <v>0</v>
          </cell>
          <cell r="J15">
            <v>0</v>
          </cell>
          <cell r="K15">
            <v>0</v>
          </cell>
          <cell r="L15">
            <v>0</v>
          </cell>
          <cell r="M15">
            <v>0</v>
          </cell>
          <cell r="N15">
            <v>0</v>
          </cell>
          <cell r="O15">
            <v>0</v>
          </cell>
          <cell r="P15">
            <v>0</v>
          </cell>
          <cell r="Q15">
            <v>1</v>
          </cell>
          <cell r="R15">
            <v>0</v>
          </cell>
          <cell r="S15">
            <v>0</v>
          </cell>
          <cell r="T15">
            <v>0</v>
          </cell>
          <cell r="U15">
            <v>0</v>
          </cell>
          <cell r="V15">
            <v>0</v>
          </cell>
          <cell r="W15">
            <v>0</v>
          </cell>
          <cell r="X15">
            <v>0</v>
          </cell>
          <cell r="Y15" t="str">
            <v>Sent</v>
          </cell>
        </row>
        <row r="16">
          <cell r="A16" t="str">
            <v>4161Internal</v>
          </cell>
          <cell r="B16" t="str">
            <v>MKT_1718_01</v>
          </cell>
          <cell r="C16">
            <v>4161</v>
          </cell>
          <cell r="D16" t="str">
            <v>Provision of Access to Domestic Consumer Data for PCW’s and TPI’s via Data Enquiry (DES) [Usr Pys]</v>
          </cell>
          <cell r="E16" t="str">
            <v xml:space="preserve">Closedown Stage </v>
          </cell>
          <cell r="F16" t="str">
            <v>[CMC] Approve CCN</v>
          </cell>
          <cell r="G16" t="str">
            <v>N/A</v>
          </cell>
          <cell r="H16" t="str">
            <v>Internal</v>
          </cell>
          <cell r="I16">
            <v>9.923</v>
          </cell>
          <cell r="J16">
            <v>3.3809999999999998</v>
          </cell>
          <cell r="K16">
            <v>5</v>
          </cell>
          <cell r="L16">
            <v>-1.619</v>
          </cell>
          <cell r="M16">
            <v>0</v>
          </cell>
          <cell r="N16">
            <v>0</v>
          </cell>
          <cell r="O16">
            <v>0</v>
          </cell>
          <cell r="P16">
            <v>0</v>
          </cell>
          <cell r="Q16">
            <v>1</v>
          </cell>
          <cell r="R16">
            <v>0</v>
          </cell>
          <cell r="S16">
            <v>0</v>
          </cell>
          <cell r="T16">
            <v>0</v>
          </cell>
          <cell r="U16">
            <v>0</v>
          </cell>
          <cell r="V16">
            <v>3.3809999999999998</v>
          </cell>
          <cell r="W16">
            <v>0</v>
          </cell>
          <cell r="X16">
            <v>0</v>
          </cell>
          <cell r="Y16" t="str">
            <v>Sent</v>
          </cell>
        </row>
        <row r="17">
          <cell r="A17" t="str">
            <v>4161Total</v>
          </cell>
          <cell r="B17" t="str">
            <v>MKT_1718_01</v>
          </cell>
          <cell r="C17">
            <v>4161</v>
          </cell>
          <cell r="D17" t="str">
            <v>Provision of Access to Domestic Consumer Data for PCW’s and TPI’s via Data Enquiry (DES) [Usr Pys]</v>
          </cell>
          <cell r="E17" t="str">
            <v xml:space="preserve">Closedown Stage </v>
          </cell>
          <cell r="F17" t="str">
            <v>[CMC] Approve CCN</v>
          </cell>
          <cell r="G17" t="str">
            <v>N/A</v>
          </cell>
          <cell r="H17" t="str">
            <v>Total</v>
          </cell>
          <cell r="I17">
            <v>9.923</v>
          </cell>
          <cell r="J17">
            <v>3.3809999999999998</v>
          </cell>
          <cell r="K17">
            <v>5</v>
          </cell>
          <cell r="L17">
            <v>-1.619</v>
          </cell>
          <cell r="M17">
            <v>0</v>
          </cell>
          <cell r="N17">
            <v>0</v>
          </cell>
          <cell r="O17">
            <v>0</v>
          </cell>
          <cell r="P17">
            <v>0</v>
          </cell>
          <cell r="Q17">
            <v>1</v>
          </cell>
          <cell r="R17">
            <v>0</v>
          </cell>
          <cell r="S17">
            <v>0</v>
          </cell>
          <cell r="T17">
            <v>0</v>
          </cell>
          <cell r="U17">
            <v>0</v>
          </cell>
          <cell r="V17">
            <v>3.3809999999999998</v>
          </cell>
          <cell r="W17">
            <v>0</v>
          </cell>
          <cell r="X17">
            <v>0</v>
          </cell>
          <cell r="Y17" t="str">
            <v>Sent</v>
          </cell>
        </row>
        <row r="18">
          <cell r="A18" t="str">
            <v>4160External</v>
          </cell>
          <cell r="B18" t="str">
            <v>MKT_1718_01</v>
          </cell>
          <cell r="C18">
            <v>4160</v>
          </cell>
          <cell r="D18" t="str">
            <v>Provision of data for TRAS relating to permission provided in UNC0574</v>
          </cell>
          <cell r="E18" t="str">
            <v>On Hold (Delivery Stage)</v>
          </cell>
          <cell r="F18" t="str">
            <v>On Hold</v>
          </cell>
          <cell r="G18" t="str">
            <v>N/A</v>
          </cell>
          <cell r="H18" t="str">
            <v>External</v>
          </cell>
          <cell r="I18">
            <v>0</v>
          </cell>
          <cell r="J18">
            <v>0</v>
          </cell>
          <cell r="K18">
            <v>0</v>
          </cell>
          <cell r="L18">
            <v>0</v>
          </cell>
          <cell r="M18">
            <v>0</v>
          </cell>
          <cell r="N18">
            <v>0</v>
          </cell>
          <cell r="O18">
            <v>0</v>
          </cell>
          <cell r="P18">
            <v>0</v>
          </cell>
          <cell r="Q18">
            <v>1</v>
          </cell>
          <cell r="R18">
            <v>0</v>
          </cell>
          <cell r="S18">
            <v>0</v>
          </cell>
          <cell r="T18">
            <v>0</v>
          </cell>
          <cell r="U18">
            <v>0</v>
          </cell>
          <cell r="V18">
            <v>0</v>
          </cell>
          <cell r="W18">
            <v>0</v>
          </cell>
          <cell r="X18">
            <v>0</v>
          </cell>
          <cell r="Y18" t="str">
            <v/>
          </cell>
          <cell r="Z18" t="str">
            <v/>
          </cell>
        </row>
        <row r="19">
          <cell r="A19" t="str">
            <v>4160Internal</v>
          </cell>
          <cell r="B19" t="str">
            <v>MKT_1718_01</v>
          </cell>
          <cell r="C19">
            <v>4160</v>
          </cell>
          <cell r="D19" t="str">
            <v>Provision of data for TRAS relating to permission provided in UNC0574</v>
          </cell>
          <cell r="E19" t="str">
            <v>On Hold (Delivery Stage)</v>
          </cell>
          <cell r="F19" t="str">
            <v>On Hold</v>
          </cell>
          <cell r="G19" t="str">
            <v>N/A</v>
          </cell>
          <cell r="H19" t="str">
            <v>Internal</v>
          </cell>
          <cell r="I19">
            <v>0</v>
          </cell>
          <cell r="J19">
            <v>0</v>
          </cell>
          <cell r="K19">
            <v>0</v>
          </cell>
          <cell r="L19">
            <v>0</v>
          </cell>
          <cell r="M19">
            <v>0</v>
          </cell>
          <cell r="N19">
            <v>0</v>
          </cell>
          <cell r="O19">
            <v>0</v>
          </cell>
          <cell r="P19">
            <v>0</v>
          </cell>
          <cell r="Q19">
            <v>1</v>
          </cell>
          <cell r="R19">
            <v>0</v>
          </cell>
          <cell r="S19">
            <v>0</v>
          </cell>
          <cell r="T19">
            <v>0</v>
          </cell>
          <cell r="U19">
            <v>0</v>
          </cell>
          <cell r="V19">
            <v>0</v>
          </cell>
          <cell r="W19">
            <v>0</v>
          </cell>
          <cell r="X19">
            <v>0</v>
          </cell>
          <cell r="Y19" t="str">
            <v/>
          </cell>
        </row>
        <row r="20">
          <cell r="A20" t="str">
            <v>4160Total</v>
          </cell>
          <cell r="B20" t="str">
            <v>MKT_1718_01</v>
          </cell>
          <cell r="C20">
            <v>4160</v>
          </cell>
          <cell r="D20" t="str">
            <v>Provision of data for TRAS relating to permission provided in UNC0574</v>
          </cell>
          <cell r="E20" t="str">
            <v>On Hold (Delivery Stage)</v>
          </cell>
          <cell r="F20" t="str">
            <v>On Hold</v>
          </cell>
          <cell r="G20" t="str">
            <v>N/A</v>
          </cell>
          <cell r="H20" t="str">
            <v>Total</v>
          </cell>
          <cell r="I20">
            <v>0</v>
          </cell>
          <cell r="J20">
            <v>0</v>
          </cell>
          <cell r="K20">
            <v>0</v>
          </cell>
          <cell r="L20">
            <v>0</v>
          </cell>
          <cell r="M20">
            <v>0</v>
          </cell>
          <cell r="N20">
            <v>0</v>
          </cell>
          <cell r="O20">
            <v>0</v>
          </cell>
          <cell r="P20">
            <v>0</v>
          </cell>
          <cell r="Q20">
            <v>1</v>
          </cell>
          <cell r="R20">
            <v>0</v>
          </cell>
          <cell r="S20">
            <v>0</v>
          </cell>
          <cell r="T20">
            <v>0</v>
          </cell>
          <cell r="U20">
            <v>0</v>
          </cell>
          <cell r="V20">
            <v>0</v>
          </cell>
          <cell r="W20">
            <v>0</v>
          </cell>
          <cell r="X20">
            <v>0</v>
          </cell>
          <cell r="Y20" t="str">
            <v/>
          </cell>
        </row>
        <row r="21">
          <cell r="A21" t="str">
            <v>4242External</v>
          </cell>
          <cell r="B21" t="str">
            <v>MKT_1718_01</v>
          </cell>
          <cell r="C21">
            <v>4242</v>
          </cell>
          <cell r="D21" t="str">
            <v>Monthly provision of national S&amp;U statistics</v>
          </cell>
          <cell r="E21" t="str">
            <v>Closed</v>
          </cell>
          <cell r="F21" t="str">
            <v>N/A - Closed</v>
          </cell>
          <cell r="G21" t="str">
            <v>TBC</v>
          </cell>
          <cell r="H21" t="str">
            <v>External</v>
          </cell>
          <cell r="I21">
            <v>0</v>
          </cell>
          <cell r="J21">
            <v>0</v>
          </cell>
          <cell r="K21">
            <v>0</v>
          </cell>
          <cell r="L21">
            <v>0</v>
          </cell>
          <cell r="M21">
            <v>0</v>
          </cell>
          <cell r="N21">
            <v>0</v>
          </cell>
          <cell r="O21">
            <v>0</v>
          </cell>
          <cell r="P21">
            <v>0</v>
          </cell>
          <cell r="Q21">
            <v>1</v>
          </cell>
          <cell r="R21">
            <v>0</v>
          </cell>
          <cell r="S21">
            <v>0</v>
          </cell>
          <cell r="T21">
            <v>0</v>
          </cell>
          <cell r="U21">
            <v>0</v>
          </cell>
          <cell r="V21">
            <v>0</v>
          </cell>
          <cell r="W21">
            <v>0</v>
          </cell>
          <cell r="X21">
            <v>0</v>
          </cell>
          <cell r="Y21" t="str">
            <v/>
          </cell>
          <cell r="Z21" t="str">
            <v>Zero costs being done as BAU</v>
          </cell>
        </row>
        <row r="22">
          <cell r="A22" t="str">
            <v>4242Internal</v>
          </cell>
          <cell r="B22" t="str">
            <v>MKT_1718_01</v>
          </cell>
          <cell r="C22">
            <v>4242</v>
          </cell>
          <cell r="D22" t="str">
            <v>Monthly provision of national S&amp;U statistics</v>
          </cell>
          <cell r="E22" t="str">
            <v>Closed</v>
          </cell>
          <cell r="F22" t="str">
            <v>N/A - Closed</v>
          </cell>
          <cell r="G22" t="str">
            <v>TBC</v>
          </cell>
          <cell r="H22" t="str">
            <v>Internal</v>
          </cell>
          <cell r="I22">
            <v>0</v>
          </cell>
          <cell r="J22">
            <v>0</v>
          </cell>
          <cell r="K22">
            <v>0</v>
          </cell>
          <cell r="L22">
            <v>0</v>
          </cell>
          <cell r="M22">
            <v>0</v>
          </cell>
          <cell r="N22">
            <v>0</v>
          </cell>
          <cell r="O22">
            <v>0</v>
          </cell>
          <cell r="P22">
            <v>0</v>
          </cell>
          <cell r="Q22">
            <v>1</v>
          </cell>
          <cell r="R22">
            <v>0</v>
          </cell>
          <cell r="S22">
            <v>0</v>
          </cell>
          <cell r="T22">
            <v>0</v>
          </cell>
          <cell r="U22">
            <v>0</v>
          </cell>
          <cell r="V22">
            <v>0</v>
          </cell>
          <cell r="W22">
            <v>0</v>
          </cell>
          <cell r="X22">
            <v>0</v>
          </cell>
          <cell r="Y22" t="str">
            <v/>
          </cell>
        </row>
        <row r="23">
          <cell r="A23" t="str">
            <v>4242Total</v>
          </cell>
          <cell r="B23" t="str">
            <v>MKT_1718_01</v>
          </cell>
          <cell r="C23">
            <v>4242</v>
          </cell>
          <cell r="D23" t="str">
            <v>Monthly provision of national S&amp;U statistics</v>
          </cell>
          <cell r="E23" t="str">
            <v>Closed</v>
          </cell>
          <cell r="F23" t="str">
            <v>N/A - Closed</v>
          </cell>
          <cell r="G23" t="str">
            <v>TBC</v>
          </cell>
          <cell r="H23" t="str">
            <v>Total</v>
          </cell>
          <cell r="I23">
            <v>0</v>
          </cell>
          <cell r="J23">
            <v>0</v>
          </cell>
          <cell r="K23">
            <v>0</v>
          </cell>
          <cell r="L23">
            <v>0</v>
          </cell>
          <cell r="M23">
            <v>0</v>
          </cell>
          <cell r="N23">
            <v>0</v>
          </cell>
          <cell r="O23">
            <v>0</v>
          </cell>
          <cell r="P23">
            <v>0</v>
          </cell>
          <cell r="Q23">
            <v>1</v>
          </cell>
          <cell r="R23">
            <v>0</v>
          </cell>
          <cell r="S23">
            <v>0</v>
          </cell>
          <cell r="T23">
            <v>0</v>
          </cell>
          <cell r="U23">
            <v>0</v>
          </cell>
          <cell r="V23">
            <v>0</v>
          </cell>
          <cell r="W23">
            <v>0</v>
          </cell>
          <cell r="X23">
            <v>0</v>
          </cell>
          <cell r="Y23" t="str">
            <v/>
          </cell>
        </row>
        <row r="24">
          <cell r="A24" t="str">
            <v>4248External</v>
          </cell>
          <cell r="B24" t="str">
            <v>MKT_1718_01</v>
          </cell>
          <cell r="C24">
            <v>4248</v>
          </cell>
          <cell r="D24" t="str">
            <v>Quarterly smart metering reporting for HS&amp;E and GDNs</v>
          </cell>
          <cell r="E24" t="str">
            <v>Closed</v>
          </cell>
          <cell r="F24" t="str">
            <v>N/A - Closed</v>
          </cell>
          <cell r="G24" t="str">
            <v>N/A</v>
          </cell>
          <cell r="H24" t="str">
            <v>External</v>
          </cell>
          <cell r="I24">
            <v>0</v>
          </cell>
          <cell r="J24">
            <v>0</v>
          </cell>
          <cell r="K24">
            <v>0</v>
          </cell>
          <cell r="L24">
            <v>0</v>
          </cell>
          <cell r="M24">
            <v>0</v>
          </cell>
          <cell r="N24">
            <v>0</v>
          </cell>
          <cell r="O24">
            <v>0</v>
          </cell>
          <cell r="P24">
            <v>0</v>
          </cell>
          <cell r="Q24">
            <v>1</v>
          </cell>
          <cell r="R24">
            <v>0</v>
          </cell>
          <cell r="S24">
            <v>0</v>
          </cell>
          <cell r="T24">
            <v>0</v>
          </cell>
          <cell r="U24">
            <v>0</v>
          </cell>
          <cell r="V24">
            <v>0</v>
          </cell>
          <cell r="W24">
            <v>0</v>
          </cell>
          <cell r="X24">
            <v>0</v>
          </cell>
          <cell r="Y24" t="str">
            <v/>
          </cell>
          <cell r="Z24" t="str">
            <v>Zero costs being done as BAU</v>
          </cell>
        </row>
        <row r="25">
          <cell r="A25" t="str">
            <v>4248Internal</v>
          </cell>
          <cell r="B25" t="str">
            <v>MKT_1718_01</v>
          </cell>
          <cell r="C25">
            <v>4248</v>
          </cell>
          <cell r="D25" t="str">
            <v>Quarterly smart metering reporting for HS&amp;E and GDNs</v>
          </cell>
          <cell r="E25" t="str">
            <v>Closed</v>
          </cell>
          <cell r="F25" t="str">
            <v>N/A - Closed</v>
          </cell>
          <cell r="G25" t="str">
            <v>N/A</v>
          </cell>
          <cell r="H25" t="str">
            <v>Internal</v>
          </cell>
          <cell r="I25">
            <v>0</v>
          </cell>
          <cell r="J25">
            <v>0</v>
          </cell>
          <cell r="K25">
            <v>0</v>
          </cell>
          <cell r="L25">
            <v>0</v>
          </cell>
          <cell r="M25">
            <v>0</v>
          </cell>
          <cell r="N25">
            <v>0</v>
          </cell>
          <cell r="O25">
            <v>0</v>
          </cell>
          <cell r="P25">
            <v>0</v>
          </cell>
          <cell r="Q25">
            <v>1</v>
          </cell>
          <cell r="R25">
            <v>0</v>
          </cell>
          <cell r="S25">
            <v>0</v>
          </cell>
          <cell r="T25">
            <v>0</v>
          </cell>
          <cell r="U25">
            <v>0</v>
          </cell>
          <cell r="V25">
            <v>0</v>
          </cell>
          <cell r="W25">
            <v>0</v>
          </cell>
          <cell r="X25">
            <v>0</v>
          </cell>
          <cell r="Y25" t="str">
            <v/>
          </cell>
        </row>
        <row r="26">
          <cell r="A26" t="str">
            <v>4248Total</v>
          </cell>
          <cell r="B26" t="str">
            <v>MKT_1718_01</v>
          </cell>
          <cell r="C26">
            <v>4248</v>
          </cell>
          <cell r="D26" t="str">
            <v>Quarterly smart metering reporting for HS&amp;E and GDNs</v>
          </cell>
          <cell r="E26" t="str">
            <v>Closed</v>
          </cell>
          <cell r="F26" t="str">
            <v>N/A - Closed</v>
          </cell>
          <cell r="G26" t="str">
            <v>N/A</v>
          </cell>
          <cell r="H26" t="str">
            <v>Total</v>
          </cell>
          <cell r="I26">
            <v>0</v>
          </cell>
          <cell r="J26">
            <v>0</v>
          </cell>
          <cell r="K26">
            <v>0</v>
          </cell>
          <cell r="L26">
            <v>0</v>
          </cell>
          <cell r="M26">
            <v>0</v>
          </cell>
          <cell r="N26">
            <v>0</v>
          </cell>
          <cell r="O26">
            <v>0</v>
          </cell>
          <cell r="P26">
            <v>0</v>
          </cell>
          <cell r="Q26">
            <v>1</v>
          </cell>
          <cell r="R26">
            <v>0</v>
          </cell>
          <cell r="S26">
            <v>0</v>
          </cell>
          <cell r="T26">
            <v>0</v>
          </cell>
          <cell r="U26">
            <v>0</v>
          </cell>
          <cell r="V26">
            <v>0</v>
          </cell>
          <cell r="W26">
            <v>0</v>
          </cell>
          <cell r="X26">
            <v>0</v>
          </cell>
          <cell r="Y26" t="str">
            <v/>
          </cell>
        </row>
        <row r="27">
          <cell r="A27" t="str">
            <v/>
          </cell>
        </row>
        <row r="28">
          <cell r="A28" t="str">
            <v/>
          </cell>
        </row>
        <row r="29">
          <cell r="A29" t="str">
            <v/>
          </cell>
        </row>
        <row r="30">
          <cell r="A30" t="str">
            <v/>
          </cell>
        </row>
        <row r="31">
          <cell r="A31" t="str">
            <v/>
          </cell>
        </row>
        <row r="32">
          <cell r="A32" t="str">
            <v/>
          </cell>
        </row>
        <row r="33">
          <cell r="A33" t="str">
            <v/>
          </cell>
        </row>
        <row r="34">
          <cell r="A34" t="str">
            <v/>
          </cell>
        </row>
        <row r="35">
          <cell r="A35" t="str">
            <v/>
          </cell>
        </row>
        <row r="36">
          <cell r="A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sheetData>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_sheet"/>
      <sheetName val="Current Month Forecast"/>
      <sheetName val="Check My Forecast"/>
      <sheetName val="Last Month Forecast"/>
      <sheetName val="Variance Snapshot"/>
      <sheetName val="CODBData"/>
      <sheetName val="Pivot"/>
      <sheetName val="PotGraphs"/>
      <sheetName val="Lookup"/>
      <sheetName val="Standard_Data"/>
      <sheetName val="Budget Areas Map"/>
      <sheetName val="All Project read"/>
      <sheetName val="HouseKeeping"/>
      <sheetName val="Accounts Drift"/>
      <sheetName val="CMC_Current"/>
      <sheetName val="CMC_History"/>
      <sheetName val="CMC_Summary"/>
      <sheetName val="Change"/>
      <sheetName val="Current"/>
      <sheetName val="Previous"/>
    </sheetNames>
    <sheetDataSet>
      <sheetData sheetId="0" refreshError="1"/>
      <sheetData sheetId="1">
        <row r="3">
          <cell r="CY3">
            <v>42826</v>
          </cell>
        </row>
      </sheetData>
      <sheetData sheetId="2" refreshError="1"/>
      <sheetData sheetId="3" refreshError="1"/>
      <sheetData sheetId="4" refreshError="1"/>
      <sheetData sheetId="5">
        <row r="3">
          <cell r="A3">
            <v>3771</v>
          </cell>
          <cell r="B3" t="str">
            <v>COR3771</v>
          </cell>
          <cell r="C3" t="str">
            <v>Monthly Report of Gas Safety Regulations records with Meters Removed</v>
          </cell>
          <cell r="D3">
            <v>42325</v>
          </cell>
          <cell r="E3" t="str">
            <v>PD-CLSD</v>
          </cell>
          <cell r="F3">
            <v>42612</v>
          </cell>
          <cell r="G3">
            <v>0</v>
          </cell>
          <cell r="H3">
            <v>42223</v>
          </cell>
          <cell r="I3">
            <v>42248</v>
          </cell>
          <cell r="J3">
            <v>0</v>
          </cell>
          <cell r="K3" t="str">
            <v>NNW</v>
          </cell>
          <cell r="L3" t="str">
            <v>SGN</v>
          </cell>
          <cell r="M3" t="str">
            <v>Colin Thomson</v>
          </cell>
          <cell r="N3" t="str">
            <v>ICAF - 19/08/15_x000D_
Pre-Sanction - 03/11/15</v>
          </cell>
          <cell r="O3" t="str">
            <v>Darran Dredge</v>
          </cell>
          <cell r="P3" t="str">
            <v>CO</v>
          </cell>
          <cell r="Q3" t="str">
            <v>CLOSED</v>
          </cell>
          <cell r="R3">
            <v>1</v>
          </cell>
          <cell r="S3">
            <v>42642</v>
          </cell>
          <cell r="U3">
            <v>42297</v>
          </cell>
          <cell r="W3">
            <v>42306</v>
          </cell>
          <cell r="X3">
            <v>42314</v>
          </cell>
          <cell r="Y3" t="str">
            <v>Pre-sanction 03.11.15 - Lorraine Cave</v>
          </cell>
          <cell r="Z3">
            <v>1231</v>
          </cell>
          <cell r="AE3">
            <v>0</v>
          </cell>
          <cell r="AF3">
            <v>5</v>
          </cell>
          <cell r="AG3" t="str">
            <v>30/08/16 : Approved CCN now recived from Hilary chapman. CM will chase up on the ECF. To close down as closed project._x000D_
_x000D_
26/08/16: Cm Hilary Chapman approved via email the CCN but we need the actual CCN document update I have email Hilary back for this._x000D_
22.08.16: CCN sent to networks today and 20 days until it will expire._x000D_
_x000D_
13.05.16: The CCN will be reviewed by LC and get this sent out to networks_x000D_
21.03.2016 LC to send back to PO today for CCn to go to the networks_x000D_
_x000D_
05/01/16: CM I have drafted the CCN and sent this onto LC to confirm. Need to get this to networks to officially closedown the project along with an ECF.Matt Smith to confirm the project has been completed._x000D_
_x000D_
01/12/15 : Update from Murray Thomson that the report is currently under UK Link and the report will be done week commecing 7.12.15. SNIR sent out today explaining that a formal Scope Notification will not be required as the report will be sent to them shortly._x000D_
_x000D_
01/12/15 CM : Harfan back in Thursday - I will send out the SNIR today and draft the SN ready to send in a couple of weeks. Need to know when the report can be delievered- Cm has chased harfan and Susan Helders will give me an update once she heres anything._x000D_
_x000D_
30/11/15: Cm Note sent to Harfan asking him when the report will be ready to send to the networks._x000D_
_x000D_
17/11/15 CM - CA received from CT confirming to proceed with this change. Email to LC. PCC form will need to be produced from CM by 01.12.15_x000D_
16/11/15 CM has emailed Colin Thomson for the CA submission._x000D_
_x000D_
11/11/15: Cm has emailed LC to raise a PCC form to move above then line on the master plan._x000D_
_x000D_
09/11/15: EAF form now loaded onto Config library and Shared area- signed and approved_x000D_
_x000D_
06/11/15 CM: Slight amendments was made to the BER with regards to spilting the charges for Scotland &amp; Southern- with help from Mark Bignell. EAF signed. BER sent to networks._x000D_
_x000D_
03/11/15 CM- The Start Up approach, EAF &amp; BER all approved at Pre-sanction meeting today. The BER will be sent to the networks this week. Need to get sign off of the EAF from Finance &amp; Jane Rocky_x000D_
_x000D_
27/10/15 CM - Coversation with Colin Thompson advising him that we will not deliver the BER until 6th November 15. And followed up with a BEIR email to Colin. BER and EAF has been drafted and sent to jane Rocky to review. BER , start up and EAF will need to go to next weeks pre-sanction on 1st November. 4 Days effort for BICC to complete work. Can be implemented by end Nov15 providing the approvals have gone through._x000D_
_x000D_
22/10/15 DC Email from LC to say the BER will be delivered 29/10/2015 therefore no BEIR will be issued.I have changed the detail on the database and filed emails in the folder._x000D_
_x000D_
20/10/15 DC BEO received and actioned today._x000D_
16/10/15 EC: Update following Portfolio Plan Meeting, 15/10/15 - LC to review and send the SUA on 16/10 for Pre-Sanction on 20/10/15._x000D_
_x000D_
13/10/15 CM : EQR sent out to the networks with the BER date of 22.10.15. LC to submit the BER to Presanction with start up at next weeks presanction meeting on 20.10.15. Agreed with LC that the EQR did not need to go to pre-sanction as no costings._x000D_
14/09/15 CM: KR is going to chase up when the start up approach is going to be complete._x000D_
_x000D_
03/09/15 CM Discussed with Lorraine Cave and all documentation will be completed by the ASA team. EQR due 13/10/15 as per email confirmation from DT._x000D_
01/09/15 DC: Email received from DT to push the EQIR back by 6 weeks, 13 October.  EQIR will go today with new date. AT has emailed all concerned confirming this._x000D_
_x000D_
01/09/15 DC: LC says to send out the EQR two weeks from today._x000D_
_x000D_
01/08/15 DC: Adam sent an email to Matt re paperwork.  Both Matt and Dave are out today. AT says we will extend the BEIR date and speak to them tomorrow._x000D_
_x000D_
25/08 CM: Emailing Matt Smith and BICC team to confirm the work and who is project manager? And who will be arising all the documents for this COR._x000D_
_x000D_
20/08 AT  has set up the WBS code for this change and sent onto Dave Turpin and Matt Smith,._x000D_
_x000D_
19/08 CM - Actions from ICAF now closed and work will be completed via BICC team. Confirmed at ICAF_x000D_
Logged onto Clarity and Change auth sent out_x000D_
_x000D_
17/08 Update from FM has now spoken to Harfan with regards to work and no concerns for BICC to undertake the work. Further discussion to be had with Martin Attwood. Further discussion to be had a next weeks ICAF._x000D_
_x000D_
14/08: CM has chase Fay Morris if this work will go ahead via BICC or not.</v>
          </cell>
          <cell r="AH3" t="str">
            <v>CLSD</v>
          </cell>
          <cell r="AI3">
            <v>42612</v>
          </cell>
          <cell r="AJ3">
            <v>42290</v>
          </cell>
          <cell r="AK3">
            <v>42290</v>
          </cell>
          <cell r="AL3">
            <v>42339</v>
          </cell>
          <cell r="AP3">
            <v>42597</v>
          </cell>
        </row>
        <row r="4">
          <cell r="A4">
            <v>3782</v>
          </cell>
          <cell r="B4" t="str">
            <v>COR3782</v>
          </cell>
          <cell r="C4" t="str">
            <v>Address Validation and data cleansing</v>
          </cell>
          <cell r="E4" t="str">
            <v>PD-CLSD</v>
          </cell>
          <cell r="F4">
            <v>42902</v>
          </cell>
          <cell r="G4">
            <v>0</v>
          </cell>
          <cell r="H4">
            <v>42233</v>
          </cell>
          <cell r="J4">
            <v>0</v>
          </cell>
          <cell r="L4" t="str">
            <v>na</v>
          </cell>
          <cell r="M4" t="str">
            <v>na</v>
          </cell>
          <cell r="N4" t="str">
            <v>ICAF - 19/08/15_x000D_
Pre-Sanction - 25/08/15_x000D_
Pre -Sanction 17/01/17 PIA</v>
          </cell>
          <cell r="O4" t="str">
            <v>Lorraine Cave</v>
          </cell>
          <cell r="P4" t="str">
            <v>CR</v>
          </cell>
          <cell r="Q4" t="str">
            <v>COMPLETE</v>
          </cell>
          <cell r="R4">
            <v>0</v>
          </cell>
          <cell r="AE4">
            <v>1</v>
          </cell>
          <cell r="AF4">
            <v>6</v>
          </cell>
          <cell r="AG4" t="str">
            <v>21/03/17 DC Closedown doc received, this project is waiting for docs on the tracker before it can be closed, status changed to PD POPD_x000D_
17/03/107 DC Discussion with ME this is in closedown._x000D_
17/01/17 DC PIA approved at Pre-Sanction today. Going to XEC 24th Jan._x000D_
24/08/16: CM PIA is currently under way with a closedown doc._x000D_
20/07/16: Update from Dave Newman- Implemented on 15th july and closedown will commence 18th july - 26th August 16_x000D_
21/06/16:CM Update from Dave Newman - The lesson learnt document will be a combined lessons learnt log for both COR3585 and COR3782 as they will give a holistic view of the project. _x000D_
COR3782 is due to complete implementation activities by the middle of July, so I would expect close down documents within 4-6 weeks of them (depending on work load at the time)._x000D_
_x000D_
31/05/16: Cm PCC form submitted with new implementation and PIS dates. PIS will begin on 15/07/16_x000D_
10/05/16: Update from DN implementation will need to be moved out  6-8 weeks time. DN will produce a PCC form asap._x000D_
30/03/16: PCC form received from DN - Now in testing until 25/03/16. Implementation due to end on 13/05/16_x000D_
21/03/2016: Cm planning meeting =  Due to finish testing 24th March_x000D_
Implementation now will happen on 9th April - cleanse activity will start and then PIS to start 29th May 2016. Dave Newman to send docs over._x000D_
27/01/16: Update from Planning Meeting, 26/01/16 - Build was completed on 22/01. Documents for Delivery and Initiation will be sent over. _x000D_
_x000D_
14/12/15 : CM In delivary stage and dates have been submitted with a PCC form and feed into the plan. UPDATE PLAN TO SHOW MOVE OF ANALYSIS AND DESIGN_x000D_
26/11/2015DC - New delievery code requested from BMB._x000D_
_x000D_
16/11/15: Bus Case approved in principal at XEC. PCC form should have been sent from DN._x000D_
_x000D_
26/10/15 Business Case approved at Pre-Sanction, DN to make corrections and discuss with FC.  Going to EXC weds 4th Nov._x000D_
_x000D_
16/10/15 EC: Update following Portfolio Plan Meeting, 15/10/15 - Start Up is now 85% completed. Initiation finish date to be moved back one month, to 19/11/15. Update to 50% complete._x000D_
_x000D_
13/10/15 CM: DN will be hopfully submitting the Bus Case to next weeks Pre-sanction, But it maybe late coming into the agenda pack this Friday. I have advised AT of this._x000D_
_x000D_
06/10/15: DN has sent a SOW into our Supplier management box for review. Comments should be back by 9th Oct 2015. Any comments we receive should be sent to DN._x000D_
_x000D_
01/10/15: CM Update from Dave Newman delays from Wipro getting the RFQ back. Dave is now replanning to get the SOW back by 8/9th Oct. However the SOW will not be approved until approx 16th Oct. Looking to bring to pre-sanction WC20th Oct. XEC WC 02/11/15._x000D_
_x000D_
25/09/15: CM Chased DN for the approval of the RFQ from Wippro and remind Dave the Business Case will need to go to Pre-sanction in the next week or week after._x000D_
_x000D_
21/09/15: CM Update from DD- DN will send the Business case due to go to Pre-sanction on 29/09.  Start up - due to end by 12/10/15 Initialtion Phase due to  end 19/10/15._x000D_
_x000D_
16/09 CM Update from Dave Newman- Current plan given via email aiming to represent the change at pre-sanction wc 28/09/15 assuming that the BRD is approved this week and Wipro respond promptly to the RFQ. RFQ work pack has been forwarded to Wipro for their review._x000D_
_x000D_
14/09/15 CM to chase the Business case and EAF of when going to Pre-Sanction._x000D_
_x000D_
10/09/15 DC: email received from DN to amend the name from PAF file update problem analysis to Address Validation and data cleansing. This has been actioned._x000D_
_x000D_
03/09/15 CM WBS codes have been set up - XBO/06046. DC to update the MySap easy coder_x000D_
26/08/15 Summary of this COR from Dave Newman- COR3782 is an internal project. It was raised via a CR. Now approved at ICAF. _x000D_
SU document including CAT was presented at pre-sanction wc 24/08. The change is now officially approved (to facilitate SU activities). As this is not an external project the normal ASA governance documentation arenot required:_x000D_
e.g. EQR, BEO, BER, CA, SN_x000D_
Instead the only deliverables will be:_x000D_
BRD, BC &amp; EAF._x000D_
The Start-up phase is planned to last for 6-8 weeks and to my current plan I will be looking to represent the BC @ pre-sanction on the 07/09 or 14/09, XEC representation will be the week after pre-sanction approval._x000D_
See this email filed for more info._x000D_
_x000D_
25/08/15 CM. Start up approach has been approved at Pre-sanction today and will be the next Phase for this project, this will be the Delivery  phase and will be closing down COR3585._x000D_
_x000D_
The documents Dave Newman will produce are a  PCC form, BRD and Business case which will be taken to pre-sanction._x000D_
_x000D_
No EQR, No BER, SN to be done as internal project_x000D_
19/08/15 CM: CR approved at ICAF on 19/08. Logged onto Clearquest and emailed out to team._x000D_
_x000D_
17/08/15-CM Dave Newman  submitted a new Change request to go to ICAF on 19/08/15. This is linked to COR3585.</v>
          </cell>
          <cell r="AO4">
            <v>42566</v>
          </cell>
        </row>
        <row r="5">
          <cell r="A5">
            <v>3792</v>
          </cell>
          <cell r="B5" t="str">
            <v>COR3792</v>
          </cell>
          <cell r="C5" t="str">
            <v>Monthly Smart Meter Installations Report</v>
          </cell>
          <cell r="D5">
            <v>42354</v>
          </cell>
          <cell r="E5" t="str">
            <v>CO-CLSD</v>
          </cell>
          <cell r="F5">
            <v>42807</v>
          </cell>
          <cell r="G5">
            <v>0</v>
          </cell>
          <cell r="H5">
            <v>42237</v>
          </cell>
          <cell r="I5">
            <v>42254</v>
          </cell>
          <cell r="J5">
            <v>0</v>
          </cell>
          <cell r="K5" t="str">
            <v>NNW</v>
          </cell>
          <cell r="L5" t="str">
            <v>NGD</v>
          </cell>
          <cell r="M5" t="str">
            <v>Ruth Cresswell</v>
          </cell>
          <cell r="N5" t="str">
            <v>ICAF - 26/08/15</v>
          </cell>
          <cell r="O5" t="str">
            <v>Darran Dredge</v>
          </cell>
          <cell r="P5" t="str">
            <v>CO</v>
          </cell>
          <cell r="Q5" t="str">
            <v>COMPLETE</v>
          </cell>
          <cell r="R5">
            <v>1</v>
          </cell>
          <cell r="S5">
            <v>42807</v>
          </cell>
          <cell r="U5">
            <v>42324</v>
          </cell>
          <cell r="V5">
            <v>42338</v>
          </cell>
          <cell r="W5">
            <v>42352</v>
          </cell>
          <cell r="X5">
            <v>42352</v>
          </cell>
          <cell r="Y5" t="str">
            <v>Jane Rocky 14/12/15</v>
          </cell>
          <cell r="AE5">
            <v>0</v>
          </cell>
          <cell r="AF5">
            <v>5</v>
          </cell>
          <cell r="AG5" t="str">
            <v>13/03/17 DC closed no ECF need as zero cost._x000D_
09/03/17 CCN returned from Networks._x000D_
20/01/17 New CCN drafted and sent to Networks to approve for closedown._x000D_
26.09.16: Cm Date requested by Darran Dredge to move forward the CCN to orginator date_x000D_
21.03.16: LC to send back to PO today for CCn to go to the networks_x000D_
04/01/16 CM-  A CCN will now be drafted and sent over to LC for her to get approval from the networks to confirm they are happy with the report delivered and happy for the report to be closed down. There will be no need for a ECF as this was no cost BER. Just a CCN from networks is required._x000D_
30/12/15 DC email from LC to say we can close this project down as the report has been sent out to the customer by MS and there is no need to send a SN. I have however sent a note to the customer confirming they are happy with the report and need nothing further from us._x000D_
29/12/15 DC email from LC, she is aware that the SN is due but needs to speak to MS tomorrow to clarify dates.  She will then be sending over the SN tomorrow.  I have left the email marked for your attention._x000D_
16/12/15 CA recived back from Chris Warner - filed in config library._x000D_
14/12/2015 CM BER has been reveiwed by Lorraine Cave Jane Rocky and Dave Turpin. This has been agreed that this change will be No cost BER and therfore has been sent to networks today stating this. No EAF is required._x000D_
10/12/15: WBS codes now set up_x000D_
03/12/15: Matt Smith has sent out a testing report to the networks for this and BER &amp; EAF produced with LC. CM to send round to pre-sanc group for review._x000D_
30/11/15 CM - Discussion with LC today we will produce the BER by 14.12.15 and send to Colin Thomson. Matt Smith has confirmed that there are no BER cost to produce this report- but still needs to come back to me on the UK Link impact as what needs to be stated in the BER document._x000D_
_x000D_
26/11/15: Email sent to MS to find out the UK link impacts for this one and the BEIR is due to go out on 30.11.15._x000D_
16/11/15: CM BEO received from Chris Warner today, approved.I have emailed this onto LC and Matt Smith with the BEIR due date attached._x000D_
13/11/15- CM Emailed chaser sent to Chris Warner for the BEO back for this project. I have now filled in the sections of the BEO for Chris and re-sent this over to Chris Warner to approve._x000D_
16/10/15 EC: Update following Portfolio Plan Meeting, 15/10/15 - LC to review and send the SUA to Pre-Sanction on 20/10/15._x000D_
_x000D_
14/10/15: CM EQR approved by LC and has been sent to networks today. Agreed with LC that the EQR did not need to go to pre-sanction as no costings. BER and start up approach requires to go to pre-sanction on 20/10/15_x000D_
_x000D_
01/10/15 CM: Revised EQIR sent today advising the networks that the EQR will not be sent until15/10/15._x000D_
09/09/15 CM: CM will be contact on the BER doc. Work will now be assigned to LC team and documentation to come from ASA._x000D_
_x000D_
07/09/15 CM - EQIR gone out to networks with EQR date. Dave Turpin is going to speak with JR about the future documentation and whose in charge of governance._x000D_
_x000D_
04/09/15 CM: Emailed DT reminding them for the EQIR is due 7/09/15 and asking who will be producing the documentation for the CR&gt;_x000D_
_x000D_
02/09/15 CM: Outstanding action for DT- DT is still to chase up of who will be doing the work for this._x000D_
26/08/15 CM Approved at ICAF on 26/08. Logged onto Database and Clarity . DT to confirm who will be doing the work for this report. Change acknowledgement  sent to networks_x000D_
Deborah to set up the WBS codes_x000D_
24/08/2015 - SUBMITTED TO ICAF 26TH AUGUST.</v>
          </cell>
          <cell r="AH5" t="str">
            <v>CLSD</v>
          </cell>
          <cell r="AI5">
            <v>42807</v>
          </cell>
          <cell r="AJ5">
            <v>42292</v>
          </cell>
          <cell r="AP5">
            <v>42758</v>
          </cell>
        </row>
        <row r="6">
          <cell r="A6">
            <v>3799</v>
          </cell>
          <cell r="B6" t="str">
            <v>COR3799</v>
          </cell>
          <cell r="C6" t="str">
            <v>Ad-hoc Interruption Auction – Autumn 2015</v>
          </cell>
          <cell r="E6" t="str">
            <v>PD-CLSD</v>
          </cell>
          <cell r="F6">
            <v>42493</v>
          </cell>
          <cell r="G6">
            <v>0</v>
          </cell>
          <cell r="H6">
            <v>42244</v>
          </cell>
          <cell r="J6">
            <v>0</v>
          </cell>
          <cell r="K6" t="str">
            <v>NNW</v>
          </cell>
          <cell r="L6" t="str">
            <v>NGD, SGN, WWU, NGN</v>
          </cell>
          <cell r="M6" t="str">
            <v>Joanna Ferguson</v>
          </cell>
          <cell r="N6" t="str">
            <v>ICAF - 02/09/15</v>
          </cell>
          <cell r="O6" t="str">
            <v>Lorraine Cave</v>
          </cell>
          <cell r="P6" t="str">
            <v>CO</v>
          </cell>
          <cell r="Q6" t="str">
            <v>CLOSED</v>
          </cell>
          <cell r="R6">
            <v>1</v>
          </cell>
          <cell r="S6">
            <v>42493</v>
          </cell>
          <cell r="AE6">
            <v>0</v>
          </cell>
          <cell r="AF6">
            <v>5</v>
          </cell>
          <cell r="AG6" t="str">
            <v>03/05/16- Jo Ferguson has confirmed she is happy to close this /. CM had a verbal conversation with LC and she has confirmed no EAF needed for this project and happy to close this. _x000D_
29/04/16: Cm has email Jo Feguson asking if she is happy for this to be closed down._x000D_
_x000D_
14/12/15 Cm Planning meeting - NEED A NOTE FROM JF SHE IS HAPPY WITH PROCESS THEN CAN CANCEL._x000D_
_x000D_
16/11/2015 CM: Update from planning meeting - LC once the networks are happy we can look into the closedown of this project.LC to give an update_x000D_
29/10/15 CM: Change request XRN3849 to support this report has been approved at ICAF on 28.10.15. This will be supported by UK Link Ad-hoc team and not chargeable._x000D_
16/10/15 EC: Update following Portfolio Plan Meeting, 15/10/15 - Need to confirm dates to JF before can send a CCN. Update closedown date to end of November. _x000D_
28/09/15 - Email received from Thomas Brine explaining that Customer Data services wouldn't manage this change but it would be IS Ops. I have emailed LC asking what she would like me to go back to JF with._x000D_
25/09/15 - CM has advised JF that Ops team will come back to us on Monday with the proposed dates for work to be done_x000D_
11/09/15: CM Jo Ferguson has confirmed she is happy with the approach with no documentation to be produced. LC advised to put 4 weeks from today for the CCN due date._x000D_
10/09/15- CM No documents being produced and Jo Fergusson has confirmed happy with this approach._x000D_
09/09/15 CM - LC confirmed to send out a Change acknowledgement to Networks explaining there will be no EQR,BER, SN to and LC approved to send this on to networks today._x000D_
03/09/15 DC WBS code created and sent to Finance._x000D_
03/09/15 - CM: Approved at ICAf on 02.09.15. Logged onto Clarity. Will run as a Business as usual Business as usual activity and runs once per annum. No documentation to be produced. Implementation date TBC. WBS codes requested on 03.09.15._x000D_
CM has emailed Lorraine Cave to send out a change acknowdgement. Explaining this will have no documentation produced for this change._x000D_
28/08/15 DC  Change Order received today.  Will be discussed at ICAF on 02/09 for approval.</v>
          </cell>
          <cell r="AP6">
            <v>42338</v>
          </cell>
        </row>
        <row r="7">
          <cell r="A7">
            <v>3842</v>
          </cell>
          <cell r="B7" t="str">
            <v>COR3842</v>
          </cell>
          <cell r="C7" t="str">
            <v>Modification Proposal 466AV - Changes to DM Read Services (with improved within day data provision)</v>
          </cell>
          <cell r="D7">
            <v>42419</v>
          </cell>
          <cell r="E7" t="str">
            <v>PD-PROD</v>
          </cell>
          <cell r="F7">
            <v>42440</v>
          </cell>
          <cell r="G7">
            <v>0</v>
          </cell>
          <cell r="H7">
            <v>42291</v>
          </cell>
          <cell r="I7">
            <v>42312</v>
          </cell>
          <cell r="J7">
            <v>0</v>
          </cell>
          <cell r="K7" t="str">
            <v>ADN</v>
          </cell>
          <cell r="L7" t="str">
            <v>NG</v>
          </cell>
          <cell r="M7" t="str">
            <v>Chris Warner</v>
          </cell>
          <cell r="N7" t="str">
            <v>ICAF 21/10/2015_x000D_
BER Approved pre-sanction 09/02/2016</v>
          </cell>
          <cell r="O7" t="str">
            <v>Darran Dredge</v>
          </cell>
          <cell r="P7" t="str">
            <v>CO</v>
          </cell>
          <cell r="Q7" t="str">
            <v>LIVE</v>
          </cell>
          <cell r="R7">
            <v>1</v>
          </cell>
          <cell r="U7">
            <v>42376</v>
          </cell>
          <cell r="V7">
            <v>42390</v>
          </cell>
          <cell r="W7">
            <v>42409</v>
          </cell>
          <cell r="Y7" t="str">
            <v>Pre-Sanction 09/02/2016</v>
          </cell>
          <cell r="AC7" t="str">
            <v>SENT</v>
          </cell>
          <cell r="AD7">
            <v>42440</v>
          </cell>
          <cell r="AE7">
            <v>1</v>
          </cell>
          <cell r="AF7">
            <v>3</v>
          </cell>
          <cell r="AG7" t="str">
            <v>06/06/17 DC Email from CH with evidence as to why this change should be pushed out ._x000D_
04/05/17 DC Date moved out to 19/5 as requested by CH._x000D_
26.09.16: Cm Date requested by Darran Dredge to move forward the CCN to orginator date_x000D_
21.03.16: Cm planning meeting - LC to produce PCC form this week._x000D_
11/03/20416 CM - Sent the scope note to networks_x000D_
03/03/16 DC: SNIR to be issued to network today._x000D_
19/02/16: Copy in Aswathy Chath into all corrispodance_x000D_
19/02/2016: CA received and email to Project team._x000D_
19/02/16: CM Emailed round to the ICAF group the amended change order form  we received from Chris Warner last week waiting on comments until 23.02.16_x000D_
16/02/16: CM BER approval email received from Chris Warner (but not the official CA). An amendment to the original change order has been made to include Scope 2 additional requirements. CM has emailed LC and TC asdvising thwem to submit an amended CO, EQR and BER for approval._x000D_
09/02/16 CM BER apporved at pre-Sanction and sent to networks today_x000D_
05/02/16: LC has submitted the BER for next weeks Pre-Sanction meeting. Will need to be represented by Dave Addison as well as Lorraine Cave._x000D_
05/02/16: CM Emailed TC , DT and LC advising that the BER is due for next weeks Pre-Sanction meeting._x000D_
29/01/16: CM LC update other elements to look into before LC can submit the BER for pre-sanction. Tahera and Dav T still disucssing elements of this._x000D_
_x000D_
28/01/16: CM Planning meeting today LC to produce the Start up and BER for this project._x000D_
21/01/2016: CM the BEIR sent to networks today. The BER will need to go to Pre-sanction before 09.02.16_x000D_
07/01/2016: Chris Warner sent the BEO back approved. BEIR will be done on 21/01/2016_x000D_
04/01/2016: CM chased LC for chase Chris Warner for the BEO back._x000D_
17/12/15 CM has Chased LC to chase Chris Warner for the BEO back. Today_x000D_
14/12/15: CM This project is live and CM sending a note to Chris Warner to chase the BEO back. There is a change request also supporting this  tracked under XRN3780._x000D_
10/12/15: CM The BER was due to go o to networks on 10.12.15. However, we have not received the BEO back from Chris Warner - So in CMSG today Lorraine Cave will send over a draft BEO for Chris to send back aproved. Once we have this BEO back approved. We can send over the BER._x000D_
10/11/2015 - CM Sent the EQR out today to the networks. Sent from LC approved_x000D_
09/11/15 DC : LC confirmed the EQR will be with us tomorrow._x000D_
09/11/15: CM: Email reminder to LC that EQR is due to go out tomorrow._x000D_
06/11/15 DC: The EQR has zero cost so will not need to go to Pre-Saction as per LC today._x000D_
05/11/15 DC: Email sent to LC asking if the EQR is going to Pre-Sanction next Tuesday._x000D_
04/11/15: CM has issued out the EQIR today with a EQR date of 10.11.15_x000D_
2/11/15 DC Email received from Michelle Fergussion saying she is showing as the analyst on this project, can we remover her name as this is not one of hers._x000D_
27/10/15 - Logged onto Clarity and WBS codes requested._x000D_
21/10/15 DC Approved at ICAF today.</v>
          </cell>
          <cell r="AJ7">
            <v>42318</v>
          </cell>
          <cell r="AL7">
            <v>42433</v>
          </cell>
          <cell r="AM7">
            <v>42440</v>
          </cell>
          <cell r="AN7">
            <v>42440</v>
          </cell>
          <cell r="AP7">
            <v>42909</v>
          </cell>
        </row>
        <row r="8">
          <cell r="A8">
            <v>3475</v>
          </cell>
          <cell r="B8" t="str">
            <v>COR3475</v>
          </cell>
          <cell r="C8" t="str">
            <v>Ad-hoc Interruption Auction – Autumn 2014</v>
          </cell>
          <cell r="E8" t="str">
            <v>PD-CLSD</v>
          </cell>
          <cell r="F8">
            <v>42066</v>
          </cell>
          <cell r="G8">
            <v>0</v>
          </cell>
          <cell r="H8">
            <v>41869</v>
          </cell>
          <cell r="J8">
            <v>0</v>
          </cell>
          <cell r="K8" t="str">
            <v>NNW</v>
          </cell>
          <cell r="M8" t="str">
            <v>Joanna Ferguson</v>
          </cell>
          <cell r="N8" t="str">
            <v>ICAF 27/08/14</v>
          </cell>
          <cell r="O8" t="str">
            <v>Lorraine Cave</v>
          </cell>
          <cell r="P8" t="str">
            <v>CO</v>
          </cell>
          <cell r="Q8" t="str">
            <v>COMPLETE</v>
          </cell>
          <cell r="R8">
            <v>1</v>
          </cell>
          <cell r="S8">
            <v>42066</v>
          </cell>
          <cell r="AE8">
            <v>0</v>
          </cell>
          <cell r="AF8">
            <v>5</v>
          </cell>
          <cell r="AG8" t="str">
            <v>03/03/15 KB - COR3475 closed down following approval from Joanna Ferguson (all required auction activities have been completed).   _x000D_
_x000D_
03/09/14 KB - Approval received from Jo Ferguson for non delivery of project governance._x000D_
_x000D_
02/09/14 KB - This is likely to run as a BAU activity without the requirement for a project.  Mark Smith has raised a CR (App Support have already approved the request).  Note sent to Jo Ferguson advising that a project is not required &amp; EQR, BER etc.will not be issued. A request received in 2011 (XRN2412) was run as a BAU activity without a project._x000D_
_x000D_
27/08/14 KB - Approvd at ICAF.  App Support have accepted the request; Fiona Cottam to establish process &amp; appropriate business team to support.  A previous request (xrn2412) was completed as a BAU with no costs applied. Project wraparound therefore not deemed necessary.</v>
          </cell>
        </row>
        <row r="9">
          <cell r="A9">
            <v>3457</v>
          </cell>
          <cell r="B9" t="str">
            <v>COR3457</v>
          </cell>
          <cell r="C9" t="str">
            <v>Solution to meet the obligations of UNC MOD 425V &amp; UNC MOD455</v>
          </cell>
          <cell r="D9">
            <v>42040</v>
          </cell>
          <cell r="E9" t="str">
            <v>PD-IMPD</v>
          </cell>
          <cell r="F9">
            <v>42083</v>
          </cell>
          <cell r="G9">
            <v>0</v>
          </cell>
          <cell r="H9">
            <v>41879</v>
          </cell>
          <cell r="I9">
            <v>41892</v>
          </cell>
          <cell r="J9">
            <v>1</v>
          </cell>
          <cell r="K9" t="str">
            <v>ADN</v>
          </cell>
          <cell r="M9" t="str">
            <v>Joanna Ferguson</v>
          </cell>
          <cell r="N9" t="str">
            <v>ICAF 03/09/14</v>
          </cell>
          <cell r="O9" t="str">
            <v>Jon Follows</v>
          </cell>
          <cell r="P9" t="str">
            <v>CO</v>
          </cell>
          <cell r="Q9" t="str">
            <v>LIVE</v>
          </cell>
          <cell r="R9">
            <v>1</v>
          </cell>
          <cell r="X9">
            <v>42031</v>
          </cell>
          <cell r="Y9" t="str">
            <v>Pre Sanction Review Meeting 20/01/15</v>
          </cell>
          <cell r="Z9">
            <v>94571</v>
          </cell>
          <cell r="AC9" t="str">
            <v>SENT</v>
          </cell>
          <cell r="AD9">
            <v>42083</v>
          </cell>
          <cell r="AE9">
            <v>0</v>
          </cell>
          <cell r="AF9">
            <v>3</v>
          </cell>
          <cell r="AG9" t="str">
            <v>24/05/17 DC Dates pushed out re finances as per ME planning meeting this month._x000D_
28/03/17 DC Update from planning meeting CCN due date 30/6/17._x000D_
23/03/17 Email from JF confirming the CCN date should be 31st May_x000D_
17/03/17 DC Discussion with ME this is now in implementation, changed status to reflect this._x000D_
07/11/16: CM Update from Jon Follows to move the CCN due date out to 31.03.17 as the Networks are to determine whether they wish for a second phase to include a back billing facility or wait for new UK Link. This cannot be closed until this is determined_x000D_
07/06/16: Update from the planning meeting-_x000D_
This is waiting for the networks to agree to this project to be closed down. _x000D_
21/03/16: CM Planning meeting Dan McG update -  the back billing issue is still ongoing. It is likely that this will be pushed back beyond the April ’16 end date but we are unable to provide a firm date as of yet so please keep this as the end of April ’16._x000D_
22/02/2016 AT Still looking on the back billing element for closure._x000D_
_x000D_
27/01/16: Update from Planning Meeting, 26/01/16 - Issues with back billing. Will send closedown documents end of February 16. _x000D_
14/12/15 CM EXPECTING A NEW TIMELINE FROM WIPRO. AS SOON AS THEY HAVE DETAILS, WILL RAISE A PCC FORM WITH COMMITED DATES. % COMPLETE THROUGH ANALYSIS AND DESIGN. EXPECTING UPDATES BY THE END OF THE WEEK. May know by Mid Jan if Phase 2 will be going ahead._x000D_
16/10/15 EC: Update following Portfolio Plan Meeting, 15/10/15 - Can’t close this COR down until Networks make a decision on Back Billing element. Update closedown to end of 2015._x000D_
14/10/15 - Update from CMSG meeting on 08/10/15- Agreed the 19th Oct – BER will be brought to pre-sanction meeting._x000D_
17/08/15- Update from Jon Follows- Finished PIS. Closed in Oct and all documents for closedown. EAF , CCN and Lessons learnt to come in Oct 15. But on Track. _x000D_
20/07/15 CM: Update from JF testing now complete on 08/07/15, implementation will be completed by 09/07/15. Currently in 2nd week of PIS - due to complete on 03/08/15 (this may complete 1 week ahead of schedule)._x000D_
22/01/15 KB - Refer to emails in mailbox regarding change in title.  _x000D_
09/10/14 KB - EQR due date od 10/10/14 removed per agreement at CMSG meeting.  A revised date will be provided following a further challenge of the costs provided so far for a combined CMS release.</v>
          </cell>
          <cell r="AL9">
            <v>42053</v>
          </cell>
          <cell r="AM9">
            <v>42083</v>
          </cell>
          <cell r="AO9">
            <v>42194</v>
          </cell>
          <cell r="AP9">
            <v>43372</v>
          </cell>
        </row>
        <row r="10">
          <cell r="A10">
            <v>232</v>
          </cell>
          <cell r="B10" t="str">
            <v>COR232</v>
          </cell>
          <cell r="C10" t="str">
            <v>Automatic upload of values into B2K &amp; Automatic issue of supporting documentation via the IX (Phase 2)</v>
          </cell>
          <cell r="E10" t="str">
            <v>BE-CLSD</v>
          </cell>
          <cell r="F10">
            <v>41197</v>
          </cell>
          <cell r="G10">
            <v>0</v>
          </cell>
          <cell r="H10">
            <v>38770</v>
          </cell>
          <cell r="J10">
            <v>0</v>
          </cell>
          <cell r="N10" t="str">
            <v>Simon McKeown</v>
          </cell>
          <cell r="O10" t="str">
            <v>Lorraine Cave</v>
          </cell>
          <cell r="P10" t="str">
            <v>BI</v>
          </cell>
          <cell r="Q10" t="str">
            <v>CLOSED</v>
          </cell>
          <cell r="R10">
            <v>0</v>
          </cell>
          <cell r="U10">
            <v>39029</v>
          </cell>
          <cell r="W10">
            <v>39134</v>
          </cell>
          <cell r="X10">
            <v>39134</v>
          </cell>
          <cell r="Y10" t="str">
            <v>Martin Baker</v>
          </cell>
          <cell r="AE10">
            <v>0</v>
          </cell>
          <cell r="AF10">
            <v>6</v>
          </cell>
          <cell r="AG10" t="str">
            <v>15/10/12 KB - Status set to BE-CLSD per e-mail from Max (to Tricia Moody) which states "Tricia, following our conversation on Friday, this is confirmation that you agreed to the closure of the above project on the grounds that there is not a sufficient business case to deliver it as a project at this time. You mentioned that some elements had been taken forward by ME Team and are being dealt with as other projects are changing the impacted system"
10/09/12 KB - Transferred from DT to LC due to change in roles._x000D_
_x000D_
09/06/11 AK - Update rec'd from Dave Turpin. This change will remain on hold until next year. Next update due at the end of January 2012.
14/04/11 AK - Update rec'd from Dave Turpin. There is currently no Analyst assigned to this change._x000D_
22/06/10 AK - Update rec'd from Dave Turpin confirming that this change should remain on hold._x000D_
_x000D_
07/06/10 AK - Email sent to Debi Jones stating "This change is currently at BE-SENT status as at 21/02/07. The last update we received was on 30/01/09 &amp; stated that this change should remain on hold as it is pending the analysis of the IPP Project (COR0664). As there have already been two iterations of IPP implemented &amp; Iteration 3 is due to be implemented in July, please can you confirm whether this change should remain on hold &amp; provide a further update to ensure the Tracking Sheet correctly reflects the current status of this change."
30/01/09 AK - Update rec'd from Dave Turpin stating that this change should remain on hold as it is pending the analysis of the IPP Project (COR0664)
18/12/08 AK - Email rec'd from Debi Jones following the release of the Manager Aligned report, stating "This project has been put on hold pending analysis output from the IP project as there are some common areas between the 2 projects."
4/11/08 KB - In response to Manager Aligned report, e-mail from Debi Jones advising that Process Owner is Linda Whitcroft._x000D_
_x000D_
07/08/08 EH - Following a conversation with Debi Jones the implementation date was changed from 23/08/08 to Dec 08.
24/06/08 AK - With Bob Marshall leaving xoserve, Debi Jones advised via email that this change should transfer to Dave Turpin.
22/05/08 - MP - BM confirmed second phase has started - hence this new line to track the second implementation; this line does not show data for initiation stages of the project, which can be seen in the original (COR0231-1)</v>
          </cell>
        </row>
        <row r="11">
          <cell r="A11">
            <v>3313</v>
          </cell>
          <cell r="B11" t="str">
            <v>COR3313</v>
          </cell>
          <cell r="C11" t="str">
            <v>Modify GSR Report Date Range</v>
          </cell>
          <cell r="D11">
            <v>41740</v>
          </cell>
          <cell r="E11" t="str">
            <v>PD-CLSD</v>
          </cell>
          <cell r="F11">
            <v>41975</v>
          </cell>
          <cell r="G11">
            <v>0</v>
          </cell>
          <cell r="H11">
            <v>41670</v>
          </cell>
          <cell r="I11">
            <v>41683</v>
          </cell>
          <cell r="J11">
            <v>0</v>
          </cell>
          <cell r="K11" t="str">
            <v>NNW</v>
          </cell>
          <cell r="L11" t="str">
            <v>NGD</v>
          </cell>
          <cell r="M11" t="str">
            <v>Ruth Thomas</v>
          </cell>
          <cell r="N11" t="str">
            <v>ICAF 05/02/14</v>
          </cell>
          <cell r="O11" t="str">
            <v>Lorraine Cave</v>
          </cell>
          <cell r="P11" t="str">
            <v>CO</v>
          </cell>
          <cell r="Q11" t="str">
            <v>COMPLETE</v>
          </cell>
          <cell r="R11">
            <v>0</v>
          </cell>
          <cell r="S11">
            <v>42199</v>
          </cell>
          <cell r="T11">
            <v>0</v>
          </cell>
          <cell r="U11">
            <v>41696</v>
          </cell>
          <cell r="V11">
            <v>41709</v>
          </cell>
          <cell r="W11">
            <v>41731</v>
          </cell>
          <cell r="Y11" t="str">
            <v>Pre Sanction Meeting 25/03/14</v>
          </cell>
          <cell r="Z11">
            <v>3702</v>
          </cell>
          <cell r="AC11" t="str">
            <v>SENT</v>
          </cell>
          <cell r="AD11">
            <v>41753</v>
          </cell>
          <cell r="AE11">
            <v>0</v>
          </cell>
          <cell r="AF11">
            <v>5</v>
          </cell>
          <cell r="AG11" t="str">
            <v>14/01/2015 AT - CCN RECEIVED ON THE 02/12/2014</v>
          </cell>
          <cell r="AH11" t="str">
            <v>CLSD</v>
          </cell>
          <cell r="AI11">
            <v>41975</v>
          </cell>
          <cell r="AJ11">
            <v>41682</v>
          </cell>
          <cell r="AL11">
            <v>41753</v>
          </cell>
          <cell r="AM11">
            <v>41753</v>
          </cell>
          <cell r="AO11">
            <v>41767</v>
          </cell>
        </row>
        <row r="12">
          <cell r="A12">
            <v>3316</v>
          </cell>
          <cell r="B12" t="str">
            <v>COR3316</v>
          </cell>
          <cell r="C12" t="str">
            <v>Implementation of UNC Modification 0451AV_x000D_
(MOD451AV Individual Settlements for Prepayment and Smart Prepayment Meters)</v>
          </cell>
          <cell r="D12">
            <v>41844</v>
          </cell>
          <cell r="E12" t="str">
            <v>PD-CLSD</v>
          </cell>
          <cell r="F12">
            <v>42306</v>
          </cell>
          <cell r="G12">
            <v>0</v>
          </cell>
          <cell r="H12">
            <v>41675</v>
          </cell>
          <cell r="I12">
            <v>41688</v>
          </cell>
          <cell r="J12">
            <v>1</v>
          </cell>
          <cell r="K12" t="str">
            <v>ADN</v>
          </cell>
          <cell r="M12" t="str">
            <v>Jo Ferguson</v>
          </cell>
          <cell r="N12" t="str">
            <v>ICAF 05/02/14._x000D_
BER &amp; Bus Case Pre-Sanction - 01/07/14</v>
          </cell>
          <cell r="O12" t="str">
            <v>Lorraine Cave</v>
          </cell>
          <cell r="P12" t="str">
            <v>CO</v>
          </cell>
          <cell r="Q12" t="str">
            <v>COMPLETE</v>
          </cell>
          <cell r="R12">
            <v>1</v>
          </cell>
          <cell r="S12">
            <v>42306</v>
          </cell>
          <cell r="T12">
            <v>0</v>
          </cell>
          <cell r="U12">
            <v>41702</v>
          </cell>
          <cell r="V12">
            <v>41715</v>
          </cell>
          <cell r="W12">
            <v>41845</v>
          </cell>
          <cell r="Y12" t="str">
            <v>Pre Sanction email review</v>
          </cell>
          <cell r="Z12">
            <v>223891</v>
          </cell>
          <cell r="AC12" t="str">
            <v>SENT</v>
          </cell>
          <cell r="AD12">
            <v>41849</v>
          </cell>
          <cell r="AE12">
            <v>1</v>
          </cell>
          <cell r="AF12">
            <v>3</v>
          </cell>
          <cell r="AG12" t="str">
            <v>28/10/15: CM: Double checked the CCN document and Adam Turbitt and Portfolio Office are happy that the CCN does have Approved in the Option Chosen in the actual CCN Document this will be suffiecient for the Auditors._x000D_
26/10/15 CM: DC to chase JF of the approval on the CCN document as we require the approval from JF before we can close this down. DN has confirmed that the project is now closed and ECF has been complete also._x000D_
16/10/15 EC: Update following Portfolio Plan Meeting, 15/10/15 - ECF approved 15/10._x000D_
08/10/15: CM has chased Jo Ferguson for the CCN approval in CMSG meeting. No need to chase her for this for sometime._x000D_
05/10/15: CM Approved CCN received from Jo ferguson. However the approval is not stated on the CCN form, DC has email Jo Fergusson asking her to type Approved on the actual CCN document. CM will ask at CMSG if no response._x000D_
01/10/2015 DC CCN sent to Network today. _x000D_
21/09/15 CM: Update from LC on Track 97% complete. Awaiting CCN to be completed. Close down date still due 2/10/15._x000D_
27/08/15 CM: Update from ian Snookes- Following an update from IS Ops (delaying the completion of XRN3694) this has meant that the CCN date of submission is now due to be issued on 2nd October 2015. _x000D_
17/08/15 CM :  Closedown is 95% complete and due to send the closedown this month. _x000D_
06/08/15:CM Update from Iain Snookes - The CCN submission date for COR3316 is now estimated to be EOW 28th August.  The reason for this is we are unable to submit the CCN until the ME team have completed XRN3694.  _x000D_
The CCN is drafted and ready to be issued in support of the above._x000D_
_x000D_
20/07/15- CM Update from LC has agreed with Rob Smith to complete the transfer forms, so this should be due to closedown this week 20/07/15._x000D_
30/06/15- CM- Update from LC implemented waiting on planned date for UK Link. LC to speak with Rob Smith to confirm final dates._x000D_
_x000D_
07/07/14 AT - BER issued for email Pre Sanction email approval _x000D_
12/06/1_x000D_
4 KB - CMSG meeting approved revised BER delivery date of 25/07/14 - currently 26/06/14. _x000D_
18/02/14 KB - Communication changed to Cat 3 (DN's only) per communications between Dave Turpin &amp; Fo Ferguson (see email).  _x000D_
05/02/14 KB - Approved at ICAF. _x000D_
04/02/14 KB - Late submission to ICAF.  DT to confirm external spend category with Jo.</v>
          </cell>
          <cell r="AH12" t="str">
            <v>CLSD</v>
          </cell>
          <cell r="AI12">
            <v>42278</v>
          </cell>
          <cell r="AJ12">
            <v>41703</v>
          </cell>
          <cell r="AO12">
            <v>42035</v>
          </cell>
          <cell r="AP12">
            <v>42279</v>
          </cell>
        </row>
        <row r="13">
          <cell r="A13" t="str">
            <v>0970a</v>
          </cell>
          <cell r="B13" t="str">
            <v>COR0970a</v>
          </cell>
          <cell r="C13" t="str">
            <v>Revised DN Interruption Requirements</v>
          </cell>
          <cell r="D13">
            <v>40772</v>
          </cell>
          <cell r="E13" t="str">
            <v>SN-CLSD</v>
          </cell>
          <cell r="F13">
            <v>40787</v>
          </cell>
          <cell r="G13">
            <v>1</v>
          </cell>
          <cell r="H13">
            <v>40683</v>
          </cell>
          <cell r="J13">
            <v>0</v>
          </cell>
          <cell r="K13" t="str">
            <v>ADN</v>
          </cell>
          <cell r="M13" t="str">
            <v>Alan Raper</v>
          </cell>
          <cell r="N13" t="str">
            <v>Workload Meeting 09/03/11</v>
          </cell>
          <cell r="O13" t="str">
            <v>Dave Turpin</v>
          </cell>
          <cell r="P13" t="str">
            <v>CO</v>
          </cell>
          <cell r="Q13" t="str">
            <v>CLOSED</v>
          </cell>
          <cell r="R13">
            <v>1</v>
          </cell>
          <cell r="Y13" t="str">
            <v>Manually approved by all parties on 02/08/11</v>
          </cell>
          <cell r="Z13">
            <v>332027</v>
          </cell>
          <cell r="AC13" t="str">
            <v>CLSD</v>
          </cell>
          <cell r="AD13">
            <v>40787</v>
          </cell>
          <cell r="AE13">
            <v>0</v>
          </cell>
          <cell r="AF13">
            <v>3</v>
          </cell>
          <cell r="AG13" t="str">
            <v>08/09/11 AK - Discussed at Workload Meeting on 07/09/11. Dave Turpin wrote to the DN's advising that, following the approval (CA) of the revised costs for DNI, there is no specific change of scope that would require a further Scope Notification to be sent as the additional work was due to  design complexities and not increased requirements. The dates for completion and scope of work therefore remain unchanged. As the SN was sent out originally under COR0970 &amp; we have confirmed that no additional SN is required, the status of this line can be updated to PD-PROD. As per the update on 02/08/11, this line will now be closed down &amp; the change will revert back to it's original line (COR0970).  
30/08/11 AK - CMSG Minutes from 10/08/11 state "Revised BER issued 02/08/11. Meeting agreed that further discussion with regard to the increased costs should take place at the interim CMSG t-con on Friday 26th August."
02/08/11 AK - This line has been created in the Tracking Sheet to manage the revised BER in relation to this change. Once this line has reached PD-PROD status, this line will close down &amp; tracking will revert back to the original line.</v>
          </cell>
          <cell r="AL13">
            <v>40787</v>
          </cell>
          <cell r="AM13">
            <v>40787</v>
          </cell>
          <cell r="AN13">
            <v>40787</v>
          </cell>
        </row>
        <row r="14">
          <cell r="A14">
            <v>984</v>
          </cell>
          <cell r="B14" t="str">
            <v>COR0984</v>
          </cell>
          <cell r="C14" t="str">
            <v>Gemini Re-Platforming (formally Gemini Refresh)</v>
          </cell>
          <cell r="D14">
            <v>40795</v>
          </cell>
          <cell r="E14" t="str">
            <v>PD-CLSD</v>
          </cell>
          <cell r="F14">
            <v>42009</v>
          </cell>
          <cell r="G14">
            <v>0</v>
          </cell>
          <cell r="H14">
            <v>39847</v>
          </cell>
          <cell r="I14">
            <v>39897</v>
          </cell>
          <cell r="J14">
            <v>0</v>
          </cell>
          <cell r="K14" t="str">
            <v>TNO</v>
          </cell>
          <cell r="M14" t="str">
            <v>Sean McGoldrick</v>
          </cell>
          <cell r="N14" t="str">
            <v>Workload Meeting 11/03/09</v>
          </cell>
          <cell r="O14" t="str">
            <v>Dene Williams</v>
          </cell>
          <cell r="P14" t="str">
            <v>BI</v>
          </cell>
          <cell r="Q14" t="str">
            <v>COMPLETE</v>
          </cell>
          <cell r="R14">
            <v>1</v>
          </cell>
          <cell r="S14">
            <v>42009</v>
          </cell>
          <cell r="U14">
            <v>40044</v>
          </cell>
          <cell r="V14">
            <v>40059</v>
          </cell>
          <cell r="W14">
            <v>40378</v>
          </cell>
          <cell r="X14">
            <v>40378</v>
          </cell>
          <cell r="Y14" t="str">
            <v>XM2 Review Meeting 13/07/10</v>
          </cell>
          <cell r="Z14">
            <v>12294076</v>
          </cell>
          <cell r="AC14" t="str">
            <v>SENT</v>
          </cell>
          <cell r="AD14">
            <v>40809</v>
          </cell>
          <cell r="AE14">
            <v>0</v>
          </cell>
          <cell r="AF14">
            <v>5</v>
          </cell>
          <cell r="AG14" t="str">
            <v>30/09/14 KB - CCN due date moved from 30/09/14 to 31/10/14 per Lync message from Alison Kane. _x000D_
31/03/14 KB - CCN due date moved from 31/03/14 to 30/04/14 per email from Alison Kane. _x000D_
04/02/14 KB - CCN due date moved from 24/01/14 to 31/03/14 per PCC change request from submitted by Stephen Adindu.  _x000D_
30/01/12 AK - Email rec'd from Lee Foster on 25/01/12 requesting that the Project Manager for this change is amended from Lee Foster to Andrew Boyton.
19/10/11 KB - Imp date moved from 01/04/13 to 19/05/13 per Jo Harze._x000D_
14/09/11 AK - Email sent to Sean McGoldrick from Andy Earnshaw on 13/09/11 stating "Thank you for sending the Change Authorisation so swiftly. I just wanted to clarify that the total cost for the project including Design and Development is a range of £13,613,883 to £14,381106. The Change Authorisation specifies and approved amount of £12,417,106 for development, which is fine, I just wanted to make it clear that the Design cost of £1,964,000 is in addition to this amount. Is that your understanding?" Sean responded, stating "The Design costs were already authorised, and so have not been duplicated in this CA, which deals with the D&amp;I phase only._x000D_
24/08/11 AK - Following a conversation with Matt Rider, the line detailing the revised BER (COR0984a) has been reopened as it contains all the relevant data in relation to the revised BER. Once the CA has been received, the line can be closed down._x000D_
22/08/11 AK - Revised BER was sent on Friday, 19th August. Now the revised BER has been sent out, COR984a can now close down &amp; tracking will revert back to this original line under COR0984._x000D_
25/11/10 AK - Discussed at Workload Meeting on 24/11/10 following a review of documents sent awaiting authorisation. Change is being re-scoped. Work already carried out will need to be revisited.
30/07/10 AK - Revised BER sent to Networks with covering note stating "As agreed during finance discussions, this BER reflects the assumed ASR quote for National Grid services to Xoserve to complete this project (£80k), which does not include the cost of National Grid business resource." 
19/07/10 AK - Following the release of the BER, email rec'd from Sean McGoldrick stating "Thanks for this.  A couple of questions: Can you let me have a breakdown of the costs within each Financial year, (i.e. 2010/11 and 2011/12)? I can’t see any mention of you having included a risk value. Can you confirm if this is so, and, if not, how much it is?" Forwarded to Project Team for a response.
22/06/10 AK - Email rec'd from Sean McGoldrick stating "Thanks Andy…"
21/06/10 AK - Andy Earnshaw confirmed that Sean McGoldrick had sent his written agreement by email to change the BER due date to 19/07/10 but email not copied to the Change Orders mailbox &amp; no longer available from the Project Team. Andy sent Sean an email stating "I can confirm that when I send the Gemini Re-platforming Business Evaluation Report to you on 19th July 2010, I will copy in Corinne Lury and Simon Cave." by way of agreement to change the date. BER due date amended from 26/06/10 to 19/07/10.
16/06/10 AK - Email sent to Sean McGoldrick from Andy Earnshaw stating "Xoserve &amp; NG made a joint decision at the 'Readiness for Sanction Meeting' to move the submission of the GRP Investment Paper to the TIC meeting on 03/08/10. This position was ratified in yesterday's PMB. Xoserve will submit a paper through the July internal governance process to enable the delivery of the GRP BER to you on 19th July 2010. Please let me know if this causes any problems."
03/06/10 AK - Process Owner amended from Tricia Moody / UKT to Tricia Moody / Nigel Humphrey (NGT) following update from Lee Foster.
19/04/10 AK - Following a meeting with Lee Foster, Andy Earnshaw, Max Pemerton &amp; Alison Kane, the line that was added to the Tracking Sheet for the additional work (COR0984-a) has been closed down &amp; the current BER due date has been populated as 26/06/10 although we are still awaiting confirmation of acceptance of this date from Sean McGoldrick.
31/03/10 AK - Andy Earnshaw confirmed that due to a change in the scope of this project, a new EQR had been sent out (using COR0984-a). We are waiting for Sean McGoldrick to send a BEO authorising this work. When this has been received, the BE IR date will be populated 10 days from receipt. Once the BE IR has been sent, COR0984-a can be closed down &amp; return to BER tracking in this line. BER due date of 19/03/10 removed, awaiting revised BEO from the Network. 
25/03/10 AK - Discussed at Workload Meeting on 24/03/10. BER due date has been requested to move back from 19/03/10 to 25/06/10 &amp; agreement is being sought from Network. Email sent to Sean McGoldrick stating "Following the email sent to you on 19th March 2010 from Andy Earnshaw (attached), please can you confirm your acceptance for a revised BER delivery date of 25th June 2010."
19/03/10 AK - Email sent by Andy Earnshaw to Sean McGoldrick stating "I understand that there was a little confusion about the figures that were supplied in the Gemini Re-Platforming Evaluation Quotation Report (EQR) that we issued to you on 16th March. The two figures under the 'Evaluation Service Offered' is the range for the cost of delivery (£1,500,718 - £1,856,367) and the figures in the last sentence of the paragraph is the highest value which was then engrossed (1,856,367 engrossed to £1,974,859).  This approach is consistent with the values provided in the original EQR. I hope this clarifies the situation. Prior to the inclusion of the Proof of Concept (PoC) to the scope of the project we communicated a BER submission date of 19th March 2010.  Given that the Design Phase will now complete in the summer to accommodate the PoC is a revised BER submission date of 25th June acceptable to you?". Awaiting confirmation of acceptance of change in BER date from Sean McGoldrick. Once received, BER due date can be amended. 
16/03/10 AK - Following discussion, Andy Earnshaw advised that the revised EQR relates to an additional piece of work that may or may not be required. Either way, the original change will continue &amp; the BER is planned for 21/06/10. The Network has not yet been informed of the change to the original BER date (was 19/03/10), therefore Andy will send a communication to Sean McGoldrick by 19/03/10 requesting his agreement to change the date. BER due date populated into the Tracking Sheet as per the original date of 19/03/10. A second line has now been created in the Tracking Sheet (COR0984-a) to cover the additional work detailed in the revised EQR. 
16/03/10 AK - Revised EQR sent to Networks today. BER due date of 21/06/10 has been removed as we are awaiting a revised BEO. As this change has already reached BE-PROD status, this will need to be managed manually once the BEO is received.
10/03/10 AK - Discussed at Workload Meeting on 10/03/10. BER due date moved back to 21/06/10.
20/01/10 - Update rec'd from Lee Foster. BER due date to be amended from 29/01/10 to 19/03/10.
03/09/09 AK - BE IR sent to Sean McGoldrick stating "We confirm receipt of your Business Evaluation Order for the above Change Order . Due to the nature of Gemini Re-Platforming and its current position we can advise that our current estimate is to deliver the Business Evaluation Report in January 2010.  This will be refined during discussions in the project and portfolio meetings." 
19/08/09 KB - BEO received.  BEO received date changed from original date of 03/02/09 to 19/08/09 based on the change reverting to a reportable network change.          
29/07/10 AK - Finance Sheet states that this change moved to category 7 from category 5 on 29/07/09.                                
28/07/09 AK - EQR sent to Transmission following XM2 Review at the meeting this morning. BE IR date removed. This change is now classed as reportable to Networks (TNO) with Sean McGoldrick as the NOR. The status has already reached BE-PROD, therefore once BEO is received, the BE IR due date will need to be used to monitor this change through to BER submission. Also, the title of this Project has changed from "Gemini Refresh" to "Gemini Re-Platforming".
24/07/09 AK - Update rec'd from Andy Earnshaw. The EQR will be sent out on Tuesday, 28/07/09. BE IR due date amended to 28/07/09._x000D_
21/07/09 AK - Update rec'd from Andy Earnshaw. Due to changes to the scope of the project, an EQR needs to be sent this Friday, 24/07/09. As the status has already reached BE-PROD, the BE IR date has been amended to 24/07/09 to monitor this.
07/07/09 AK - Update rec'd from Andy Earnshaw. BE IR date needs to change from 03/07/09 to 18/08/09._x000D_
25/06/09 AK - Discussed at Workload Meeting on 24/06/09. BE initial response due 30/06/09. This is currently an internal change that is in External Spend Pot 7 however it has transferred to External Spend Pot 5 as NGT will be funding the change. A BER will be sent to NGT detailing the costs involved. Once this document is sent out, this change will become an external change &amp; will be subject to the standard Change Order Process timescales. BE initial response date has been put back to 03/07/09 to assess when the BER will be sent.
25/03/09 AK - Andy Earnshaw advised that costs will not be known until the end of June, therefore the BE initial response date should be amended to 30/06/09.
16/03/09 AK - Email rec'd from Andy Earnshaw stating "As per your request for an EQR date, the Project Brief (EQR) was issued and approved on 3rd February 2009." Status amended to BE-PROD &amp; BE initial response due date populated as 30/03/09 to drive an update to ensure we do not loose visibility._x000D_
11/03/09 AK - The Mandate &amp; Project Brief for this change were approved by Steve Adcock on 03/02/09. This is an internal change &amp; will not be subject to normal project documentation. It is not subject to initial response dates, however the EQ initial response date has been populated as 25/03/09 to drive an update to ensure we do not loose visibility.</v>
          </cell>
          <cell r="AH14" t="str">
            <v>CLSD</v>
          </cell>
          <cell r="AI14">
            <v>42009</v>
          </cell>
          <cell r="AJ14">
            <v>39847</v>
          </cell>
          <cell r="AK14">
            <v>39847</v>
          </cell>
          <cell r="AL14">
            <v>40809</v>
          </cell>
          <cell r="AM14">
            <v>40809</v>
          </cell>
          <cell r="AN14">
            <v>40809</v>
          </cell>
          <cell r="AO14">
            <v>41413</v>
          </cell>
          <cell r="AP14">
            <v>41971</v>
          </cell>
        </row>
        <row r="15">
          <cell r="A15">
            <v>3312</v>
          </cell>
          <cell r="B15" t="str">
            <v>COR3312</v>
          </cell>
          <cell r="C15" t="str">
            <v>SCR Modification Proposal – Revision to the Gas Deficit Emergency cashout arrangements</v>
          </cell>
          <cell r="D15">
            <v>41948</v>
          </cell>
          <cell r="E15" t="str">
            <v>PD-CLSD</v>
          </cell>
          <cell r="F15">
            <v>42409</v>
          </cell>
          <cell r="G15">
            <v>0</v>
          </cell>
          <cell r="H15">
            <v>41669</v>
          </cell>
          <cell r="I15">
            <v>41682</v>
          </cell>
          <cell r="J15">
            <v>0</v>
          </cell>
          <cell r="K15" t="str">
            <v>NNW</v>
          </cell>
          <cell r="L15" t="str">
            <v>NGT</v>
          </cell>
          <cell r="M15" t="str">
            <v>Sean McGoldrick</v>
          </cell>
          <cell r="N15" t="str">
            <v xml:space="preserve"> ICAF on 05/02/14</v>
          </cell>
          <cell r="O15" t="str">
            <v>Lorraine Cave</v>
          </cell>
          <cell r="P15" t="str">
            <v>CO</v>
          </cell>
          <cell r="Q15" t="str">
            <v>COMPLETE</v>
          </cell>
          <cell r="R15">
            <v>1</v>
          </cell>
          <cell r="S15">
            <v>42409</v>
          </cell>
          <cell r="T15">
            <v>0</v>
          </cell>
          <cell r="U15">
            <v>41795</v>
          </cell>
          <cell r="V15">
            <v>41808</v>
          </cell>
          <cell r="W15">
            <v>41922</v>
          </cell>
          <cell r="Y15" t="str">
            <v>Pre Sancton Review Meeting 30/09/14</v>
          </cell>
          <cell r="Z15">
            <v>211878</v>
          </cell>
          <cell r="AC15" t="str">
            <v>SENT</v>
          </cell>
          <cell r="AD15">
            <v>41950</v>
          </cell>
          <cell r="AE15">
            <v>0</v>
          </cell>
          <cell r="AF15">
            <v>5</v>
          </cell>
          <cell r="AG15" t="str">
            <v>12.02.16: ECF has now been uploaded on Config Library._x000D_
09.02.16: Closed this project on database - still need to go through the documents for audit purposes_x000D_
05/02/16: Signed ECF received just waiting on some Build documents to come through from ian Snookes._x000D_
27/01/16: Update from Planning Meeting, 26/01/16 - This should close down by the end of the week, just waiting on a signature from VP on the ECF. _x000D_
20/01/2016: CCN received from Beverley Viney with approval. Now closed. CM chased Darran D for the signed ECF for the library. Left Live in database for now as waiting for the ECF_x000D_
15/01/16: CM Beverley said this will get the CCN back by end of Feb 16, she has some elements to complete first. This was in the CMSG meeting._x000D_
08/01/16: CM CCN Issued to the networks today for approval.  Has been agreed with Lorraine Cave that ECF to be signed after the return of CCN to ensure final sign off of the ECF reflects that of the NG Transmission CCN approved value_x000D_
14/12/15 Cm _ Planning meeting - 3312 – LC HAS FURTHER MEETING AND TRYING TO GET THIS ONE CLOSEDOWN – CANT UNTILL WE HAVE DATES FROM IS OP’S _x000D_
16/11/15: CM Update from planning meeting Implementation complete in Sept. However the networks want to test this out. So CCN due date end of Feb16_x000D_
26/10/15: CCN due date has been put in so that we can chase the project teams from the manager aglined report for the CCN due date going forward. CCN won't be produced by project ubntil Jan 2016._x000D_
_x000D_
16/10/15 EC: Update following Portfolio Plan Meeting, 15/10/15 - Iniation activies will continue, update to 90%. Resource constraints mean delivery cannot begin until Jan 2016._x000D_
15/10/15 EC: SN was issued to the networks on 08/10/15._x000D_
21/09/15 CM : Update from DD completed implementation on 18/09/15. Closedown docs are due to come in 01/01/16_x000D_
14/09/15 CM - DD has confirmed all on track  and implementation due on 20/09/15_x000D_
17/08/15 CM Update from Michelle Fergusson- Perfomance testing 100% complete. On track for other dates._x000D_
13/08: CM Update from DD at CMSG today- UAT started 10/08/15. Implementation on track for 19/09/15._x000D_
20/07/15 CM Update from LC this is running 1 week behind due to a fire at TCS datacentre. Replanning agreed on 14/07/15 with NGT. New PCC form required to move UAT and implementation to track the KBM's._x000D_
30/06/15 CM- Current implementation date changed from 05/05/15 to 11/09/15. as per update from LC_x000D_
_x000D_
24/11/14 HT - Revised SN (V3) sent out to network    21/11/14 HT - Revised SN (V2) sent out to Network_x000D_
_x000D_
11/09/14 KB - Email provided by Darran Dredge providing retrospective approval from Beverley Viney for BER date change. _x000D_
01/09/14 KB - Update provded by Darran - _x000D_
COR3312 - we will commit a new BER date shortly, pending outcome of DAG tomorrow TCS can give us a cost and schedule which we plan to communicate to NGT by the end of the week.  The BER will follow to formalise approach._x000D_
17/03/14 KB - Email provided by Darran Dredge providing retrospective approval from Beverley Viney for EQR date change. _x000D_
17/03/14 KB - Awaiting confirmation from Beverley Viney with regard to a proposed new EQR delivery date of 02/04/14 (originally 12/03/14)_x000D_
05/02/14 KB - Assigned to Lorraine Cave per ICAF meeting.  _x000D_
30/01/14 KB - This CO supersedes COR2542.</v>
          </cell>
          <cell r="AH15" t="str">
            <v>CLSD</v>
          </cell>
          <cell r="AI15">
            <v>42409</v>
          </cell>
          <cell r="AJ15">
            <v>41731</v>
          </cell>
          <cell r="AL15">
            <v>41961</v>
          </cell>
          <cell r="AM15">
            <v>41967</v>
          </cell>
          <cell r="AO15">
            <v>42267</v>
          </cell>
          <cell r="AP15">
            <v>42428</v>
          </cell>
        </row>
        <row r="16">
          <cell r="A16">
            <v>3151.1</v>
          </cell>
          <cell r="B16" t="str">
            <v>COR3151.1</v>
          </cell>
          <cell r="C16" t="str">
            <v>Business to Xoserve to Business File Transfer Capability</v>
          </cell>
          <cell r="E16" t="str">
            <v>PD-IMPD</v>
          </cell>
          <cell r="F16">
            <v>41911</v>
          </cell>
          <cell r="G16">
            <v>0</v>
          </cell>
          <cell r="H16">
            <v>41655</v>
          </cell>
          <cell r="J16">
            <v>0</v>
          </cell>
          <cell r="O16" t="str">
            <v>Helen Pardoe</v>
          </cell>
          <cell r="P16" t="str">
            <v>CO</v>
          </cell>
          <cell r="Q16" t="str">
            <v>LIVE</v>
          </cell>
          <cell r="R16">
            <v>0</v>
          </cell>
          <cell r="AE16">
            <v>0</v>
          </cell>
          <cell r="AF16">
            <v>6</v>
          </cell>
          <cell r="AG16" t="str">
            <v>24/05/17 DC This project has been pushed out as the finances wont be completed unitl 2018.  Email received from Mark Roberts._x000D_
28/03/17 DC Update from planning meeting, CCN due 30 June._x000D_
27/07/16: CM Update from DM please note that the COR3151 end date is to be pushed back to the revised UK Link Go-Live date due to the IX being support costs being covered by the Shippers up until this date. Upon UK Link Go-Live, the IX support costs will be covered by the GT’s/iGT’s. COR3151.1 is to be closed down in parallel with COR3151 hence the end date for COR3151.1 is to be pushed back to this date as well._x000D_
08/06/16 CM Similar update to COR3151-08/06/16: Update from DM one last item to be implemented prior to UK link go live and will then close down in 01/10/16_x000D_
21.03.16: Cm planning meeting closedown pushed out to end of April - DM_x000D_
27/01/16: Update from Planning Meeting, 26/01/16 - Closing down with COR3151, end of March. _x000D_
14/12/15 CM:– Final elements beginning of January 16, looking at the end of March for closedown activities._x000D_
16/10/15 EC: Update following Portfolio Plan Meeting, 15/10/15 - Need to implement housekeeping in November before starting closedown. Update closedown date to end of December to mirror 3151._x000D_
_x000D_
08/09/15: CM Update from DM -  3151.1 Closedown will commence upon completion of Housekeeping. We are currently liaising with Vodafone as to when the Housekeeping piece can be implemented so we do not have any definitive dates as of yet for Closedown. As soon as anything is agreed, the Portfolio Office will be updated. Changed from on hold to live._x000D_
_x000D_
17/08/15 CM Update from Jon Follows- On hold now - housekeeping phase Jon Follows will send the PCC form through._x000D_
_x000D_
21/07/15 CM - Update from MR Housekeeping activities have been identified, assessment of additional work is currently being performed._x000D_
_x000D_
20/07/15 CM - Update from JF - PCC form required and this can be closed after housekeeping. JF is waiting on Vodafone schedule. Currently Challenges with resources._x000D_
_x000D_
17/07/15:CM  Update from DM to move the closedown from 30/08/2015 to 30/10/15_x000D_
_x000D_
01/07/2015 MR - In closedown phase._x000D_
_x000D_
17/06/14  KB - Business Case approved at Pre Sanction._x000D_
_x000D_
17/02/14 KB - Transferred from Lee Chambers to Helen Gohil._x000D_
_x000D_
16/01/14 KB - Per email from Lee Chambers.  Documentation requested from Jon.</v>
          </cell>
          <cell r="AH16" t="str">
            <v>PNDG</v>
          </cell>
          <cell r="AI16">
            <v>41911</v>
          </cell>
          <cell r="AP16">
            <v>43343</v>
          </cell>
        </row>
        <row r="17">
          <cell r="A17">
            <v>3474</v>
          </cell>
          <cell r="B17" t="str">
            <v>COR3474</v>
          </cell>
          <cell r="C17" t="str">
            <v>Wales &amp; West DN Link Datafix</v>
          </cell>
          <cell r="D17">
            <v>41906</v>
          </cell>
          <cell r="E17" t="str">
            <v>PD-CLSD</v>
          </cell>
          <cell r="F17">
            <v>41949</v>
          </cell>
          <cell r="G17">
            <v>0</v>
          </cell>
          <cell r="H17">
            <v>41870</v>
          </cell>
          <cell r="J17">
            <v>0</v>
          </cell>
          <cell r="K17" t="str">
            <v>NNW</v>
          </cell>
          <cell r="L17" t="str">
            <v>WWU</v>
          </cell>
          <cell r="M17" t="str">
            <v>Richard Pomroy</v>
          </cell>
          <cell r="N17" t="str">
            <v>ICAF 27/08/14</v>
          </cell>
          <cell r="O17" t="str">
            <v>Lorraine Cave</v>
          </cell>
          <cell r="P17" t="str">
            <v>CO</v>
          </cell>
          <cell r="Q17" t="str">
            <v>COMPLETE</v>
          </cell>
          <cell r="R17">
            <v>1</v>
          </cell>
          <cell r="S17">
            <v>41949</v>
          </cell>
          <cell r="X17">
            <v>41905</v>
          </cell>
          <cell r="Y17" t="str">
            <v>Pre Sanction Meeting 23/09/14</v>
          </cell>
          <cell r="Z17">
            <v>718.37</v>
          </cell>
          <cell r="AE17">
            <v>0</v>
          </cell>
          <cell r="AF17">
            <v>5</v>
          </cell>
          <cell r="AG17" t="str">
            <v>27/08/14 - Approved at ICAF - assigned to App Support but a 'light touch' project governance is required in order to produce a BER (EQR possibly not required.</v>
          </cell>
          <cell r="AH17" t="str">
            <v>CLSD</v>
          </cell>
          <cell r="AI17">
            <v>41949</v>
          </cell>
        </row>
        <row r="18">
          <cell r="A18">
            <v>3592</v>
          </cell>
          <cell r="B18" t="str">
            <v>COR3592</v>
          </cell>
          <cell r="C18" t="str">
            <v>SGN Upgrade to DC2009</v>
          </cell>
          <cell r="E18" t="str">
            <v>EQ-CLSD</v>
          </cell>
          <cell r="F18">
            <v>42124</v>
          </cell>
          <cell r="G18">
            <v>0</v>
          </cell>
          <cell r="H18">
            <v>42067</v>
          </cell>
          <cell r="I18">
            <v>42080</v>
          </cell>
          <cell r="J18">
            <v>0</v>
          </cell>
          <cell r="K18" t="str">
            <v>NNW</v>
          </cell>
          <cell r="L18" t="str">
            <v>SGN</v>
          </cell>
          <cell r="O18" t="str">
            <v>Lorraine Cave</v>
          </cell>
          <cell r="P18" t="str">
            <v>CO</v>
          </cell>
          <cell r="Q18" t="str">
            <v>CLOSED</v>
          </cell>
          <cell r="R18">
            <v>1</v>
          </cell>
          <cell r="AE18">
            <v>0</v>
          </cell>
          <cell r="AF18">
            <v>5</v>
          </cell>
          <cell r="AG18" t="str">
            <v>30/04/2015 AT - Closure approved by Steven Diplock._x000D_
_x000D_
30/04/2015 AT - Rachel Addison is seeking approval to close this  project from SGN._x000D_
_x000D_
01/04/2015 KB - ICAF decision rationale: This was originally placed on hold at the ICAF meeting on 04/03.  Further clarification on requirements has now been provided &amp; the work can be undertaken within App Support. This will not be a chargeable activity.</v>
          </cell>
        </row>
        <row r="19">
          <cell r="A19">
            <v>3571</v>
          </cell>
          <cell r="B19" t="str">
            <v>COR3571</v>
          </cell>
          <cell r="C19" t="str">
            <v>IBM Rational Suite Upgrade</v>
          </cell>
          <cell r="E19" t="str">
            <v>CO-RCVD</v>
          </cell>
          <cell r="F19">
            <v>42044</v>
          </cell>
          <cell r="G19">
            <v>0</v>
          </cell>
          <cell r="H19">
            <v>42044</v>
          </cell>
          <cell r="J19">
            <v>0</v>
          </cell>
          <cell r="O19" t="str">
            <v>Chris Fears</v>
          </cell>
          <cell r="P19" t="str">
            <v>CO</v>
          </cell>
          <cell r="Q19" t="str">
            <v>LIVE</v>
          </cell>
          <cell r="R19">
            <v>0</v>
          </cell>
          <cell r="AE19">
            <v>0</v>
          </cell>
          <cell r="AF19">
            <v>7</v>
          </cell>
          <cell r="AG19" t="str">
            <v>03/06/16:CM has asked Chris Fears just to confirm he is happy for me to close this down. CF has confirmed to close thi, however need a copy of the ECF sogned. Which has been drafted for CF._x000D_
02/06/16 Dc Email from Chris Fears to say this project was completed in June last year._x000D_
12/08; CM Under Master plan as additional considerations- so no tracking or finance will not be our responsibility. BP may come back in Aug 15 to advise once this has been closed._x000D_
KB - Internal project logged as requsted by Vikas Kalra.</v>
          </cell>
        </row>
        <row r="20">
          <cell r="A20">
            <v>2734</v>
          </cell>
          <cell r="B20" t="str">
            <v>COR2734</v>
          </cell>
          <cell r="C20" t="str">
            <v>Provision of DN Ratchet Charge Reports</v>
          </cell>
          <cell r="D20">
            <v>41227</v>
          </cell>
          <cell r="E20" t="str">
            <v>PD-CLSD</v>
          </cell>
          <cell r="F20">
            <v>41394</v>
          </cell>
          <cell r="G20">
            <v>0</v>
          </cell>
          <cell r="H20">
            <v>41131</v>
          </cell>
          <cell r="I20">
            <v>41145</v>
          </cell>
          <cell r="J20">
            <v>0</v>
          </cell>
          <cell r="K20" t="str">
            <v>ADN</v>
          </cell>
          <cell r="M20" t="str">
            <v>Joanna Ferguson</v>
          </cell>
          <cell r="N20" t="str">
            <v>Workload Meeting 15/08/12</v>
          </cell>
          <cell r="O20" t="str">
            <v>Lorraine Cave</v>
          </cell>
          <cell r="P20" t="str">
            <v>CO</v>
          </cell>
          <cell r="Q20" t="str">
            <v>COMPLETE</v>
          </cell>
          <cell r="R20">
            <v>1</v>
          </cell>
          <cell r="S20">
            <v>41394</v>
          </cell>
          <cell r="U20">
            <v>41212</v>
          </cell>
          <cell r="V20">
            <v>41226</v>
          </cell>
          <cell r="W20">
            <v>41201</v>
          </cell>
          <cell r="Y20" t="str">
            <v>Pre Sanction Meeting 16/10/12</v>
          </cell>
          <cell r="AC20" t="str">
            <v>SENT</v>
          </cell>
          <cell r="AD20">
            <v>41240</v>
          </cell>
          <cell r="AE20">
            <v>0</v>
          </cell>
          <cell r="AF20">
            <v>3</v>
          </cell>
          <cell r="AG20" t="str">
            <v xml:space="preserve">12/10/12 KB - Update provided by Darran Dredge "no EQR required as agreed with Joanna Ferguson but a BER will be produced.  Planned date for BER is 19/10/12"
03/09/12 KB - This piece of work can be handled as a small internal change and therefore won't follow the usual CO process and EQR/BER etc. will not be produced.  Refer to e-mails between Jean Lester &amp; Joanna Ferguson in mailbox.  EQR due date of 29/08/12 removed.  </v>
          </cell>
          <cell r="AH20" t="str">
            <v>CLSD</v>
          </cell>
          <cell r="AI20">
            <v>41394</v>
          </cell>
          <cell r="AL20">
            <v>41241</v>
          </cell>
          <cell r="AM20">
            <v>41240</v>
          </cell>
          <cell r="AP20">
            <v>41388</v>
          </cell>
        </row>
        <row r="21">
          <cell r="A21">
            <v>248</v>
          </cell>
          <cell r="B21" t="str">
            <v>COR0248</v>
          </cell>
          <cell r="C21" t="str">
            <v>Corporate Systems Review Phase 2</v>
          </cell>
          <cell r="E21" t="str">
            <v>BE-CLSD</v>
          </cell>
          <cell r="F21">
            <v>41324</v>
          </cell>
          <cell r="G21">
            <v>1</v>
          </cell>
          <cell r="H21">
            <v>39412</v>
          </cell>
          <cell r="J21">
            <v>0</v>
          </cell>
          <cell r="L21" t="str">
            <v>Xoserve only</v>
          </cell>
          <cell r="N21" t="str">
            <v>Alison Jennings</v>
          </cell>
          <cell r="O21" t="str">
            <v>Lorraine Cave</v>
          </cell>
          <cell r="P21" t="str">
            <v>CR</v>
          </cell>
          <cell r="Q21" t="str">
            <v>CLOSED</v>
          </cell>
          <cell r="R21">
            <v>0</v>
          </cell>
          <cell r="T21">
            <v>0</v>
          </cell>
          <cell r="U21">
            <v>39412</v>
          </cell>
          <cell r="AE21">
            <v>0</v>
          </cell>
          <cell r="AF21">
            <v>6</v>
          </cell>
          <cell r="AG21" t="str">
            <v>19/02/13 KB - LC confirmed that this piece of work is not progressing-set to BE-CLSD.  _x000D_
_x000D_
10/09/12 KB - Transferred from DT to LC due to change in roles._x000D_
_x000D_
14/04/11 AK - Update rec'd from Dave Turpin. There is currently no Analyst assigned to this change. 
29/01/10 AK - This change is on hold pending the outcome of COR1130 - Programme Management Software. COR1130 is at BE-SENT status as at 13/10/08._x000D_
_x000D_
10/02/09 KB - Per e-mail from Debi Jones - BER due 27/02/09, however, this project is being put on hold pending the outcome of the Programme Management Softward Project (COR1130).  COR0248 should therefore be shown as being 'on hold'._x000D_
_x000D_
03/12/08 KB - BER due date changed from 03/12/08 to 27/02/09 per Workload meeting minutes._x000D_
                                                                       02/10/08 AK - Dave Turpin verbally advised that BER due date should be changed from 03/10/08 to 03/12/08._x000D_
_x000D_
01/10/08 KB - At Workload meeting DT advised that new BER due date will be provided._x000D_
09/09/08 AK - At Prioritisation Meeting on 03/09/08 Dave Turpin advised that BER due date of 11/09/08 would be missed &amp; a new date is to be advised. Dave verbally advised that the date should change from 11/09/08 to 03/10/08. Tracking Sheet amended._x000D_
_x000D_
19/08/08 AK - Following the release of the Manager Aligned Report, Dave Turpin has requested that the BER due date is amended from 21/08/08 to 11/09/08._x000D_
_x000D_
30/07/08 EH - Following Prioritisation Meeting on 30/07/08 Dave Turpin advised that the Current BER Due Date bechange from 31/07/08 to 21/08/08._x000D_
_x000D_
27/06/08 AK - Discussed at Prioritisation Meeting on 25/06/08. Bob Marshall advised that BER due date needs to change from 30/06/08 to 31/07/08._x000D_
_x000D_
24/06/08 AK - Email rec'd from Debi Jones stating "As per the Prioritisation meeting of the 18/06/08 the strategic meeting to confirm project approach was post-poned &amp; as a result the completion of te Business Case (BER equivalent) has been delayed."_x000D_
_x000D_
24/06/08 AK - With Bob Marshall leaving xoserve, Debi Jones advised via email that this change should transfer to Dave Turpin._x000D_
_x000D_
30/04/08 AK - Following the release of the Manager Aligned Report, email rec'd from Debi Jones stating "BER due date to be changed to 30/06/08 as information from third party has not been received to enable the Business Case/BER equivalent to be completed." Current BER due date amended to 30/06/08._x000D_
_x000D_
20/03/08 SU - Email received from Debi Jones on 19/03/08 stating "Current BER date needs to be changed to 30 April 2008. In comments can we include: Business Case/BER presented in Programme Board meeting on 18 March, further investigation to be completed &amp; Business Case updated &amp; re-submitted in April." BER date changed from 31/03/08 to 30/04/08 business agreement confirmed with Debi._x000D_
_x000D_
15/02/08 SU - BER was due 15/02/08.  Email received from Bob Marshall stating that the BER will be released in March. This has been reported by Steve Adcock to the Programme Board this week. As Steve Adcock is the Process Owner &amp; this is an internal change, date of BER release has been changed to 31/03/08._x000D_
_x000D_
26/11/07 - MP - This second phase was tiggered by acceptance of the first phase presentation to the Investment Committee. So there is no CO as such for this, the dates and status shown reflect this Inv Com approval. BER for this change is deemed to be the production of the next investment case to the Feb Inv Com.</v>
          </cell>
        </row>
        <row r="22">
          <cell r="A22">
            <v>3585</v>
          </cell>
          <cell r="B22" t="str">
            <v>COR3585</v>
          </cell>
          <cell r="C22" t="str">
            <v>PAF File Update Problem Analysis</v>
          </cell>
          <cell r="E22" t="str">
            <v>PD-CLSD</v>
          </cell>
          <cell r="F22">
            <v>42552</v>
          </cell>
          <cell r="G22">
            <v>0</v>
          </cell>
          <cell r="H22">
            <v>42065</v>
          </cell>
          <cell r="J22">
            <v>0</v>
          </cell>
          <cell r="N22" t="str">
            <v>Presanction 19/05/2015</v>
          </cell>
          <cell r="O22" t="str">
            <v>Jane Rocky</v>
          </cell>
          <cell r="P22" t="str">
            <v>CR</v>
          </cell>
          <cell r="Q22" t="str">
            <v>COMPLETE</v>
          </cell>
          <cell r="R22">
            <v>0</v>
          </cell>
          <cell r="S22">
            <v>42552</v>
          </cell>
          <cell r="AE22">
            <v>0</v>
          </cell>
          <cell r="AF22">
            <v>6</v>
          </cell>
          <cell r="AG22" t="str">
            <v>16/06/17 DC Closed Project as completed and docunment checked._x000D_
29/06/16: CM Darran sent in the closedown document and signed ECF for this project._x000D_
The lesson learnt document will be a combined lessons learnt log for both COR3585 and COR3782 as they will give a holistic view of the project. _x000D_
_x000D_
COR3782 is due to complete implementation activities by the middle of July, so I would expect close down documents within 4-6 weeks of them (depending on work load at the time)._x000D_
_x000D_
21/06/16: Cm Update from Dave Newman The lesson learnt document will be a combined lessons learnt log for both COR3585 and COR3782 as they will give a holistic view of the project. _x000D_
COR3782 is due to complete implementation activities by the middle of July, so I would expect close down documents within 4-6 weeks of them (depending on work load at the time)._x000D_
_x000D_
Any queries please give me a call._x000D_
_x000D_
13/05/16- Moved Close down to end of May from finance meeting with LC_x000D_
24/03/16 DC Claire there will be no CCN for this project as it is internal, DN will produce closedown docs at some point._x000D_
_x000D_
21/03/16 Cm Planning meeting - Dave Newman producing the CCN this week._x000D_
07/03/16 - EC: Email received from David Newman confirming that this is an internal project and therefore there will be no CCN, but a closedown document will be produced. DC said we can't wait a month for this so will chase next week. _x000D_
27/01/16 - Update from Planning Meeting, 26/01/16 - Closedown is still on track for the end of the month. DN has got ECF signed by LC. _x000D_
22/01/16: Chased for Close down doc and lessons learnt_x000D_
14/12/15 : Cm -MOVED DATES BACK TO END OF THE YEAR. NISHA CHASING INITIATION AND DELIVERY DOCS.  DD TO SEND DOCS TO NP_x000D_
30/11/15: DC Nisha sent an email to DN in relation to outstanding docs for config Library._x000D_
6/11/15: CM: No CCN due for this one, but closedown docs to be looked at DD will ask DN to get these completed._x000D_
26/10/15 CM - DN will be sending over the new dates for closedown documents as no CCN will be needed for this project as internal. (PIS) These closedown documents will not be looked at for another couple of months. COR3585 will not have a CCN but the close down documentation is anticipated to be done by January 2016._x000D_
16/10/15 EC: Update following Porfolio Plan Meeting, 15/10/15 - Move closedown to end of November._x000D_
08/10/15 CM: PAF files have been sent to networks this was discussed at CMSG._x000D_
21/09/15 CM: Update given from DD- Closedown is currently on hold. Awaiting invoices , within 50% of closedown_x000D_
11/09/15 CM Update from Dave Newman currently I have parked the CD activities for COR3585, due to the workload within the team. Darran is aware of this and supports this approach._x000D_
04/09/15 CM I have emailed Dave Newman chasing up closure for this one this linked to COR3782. re-chase Dave beginning of Oct_x000D_
25/08/15 CM After Pre-Sanction meeting today this change will be closed down in the next few weeks due to Analysis Phase now completed. ASA team to close down the  WBS codes and send through the closedown documentation. The COR3782 will be the next Phase for this project, this will be the Delivery  phase and tracked under COR3782._x000D_
17/08/15 CM a change request has been raised linked to the CO. This will be raised at ICAF on 19th August 15 (xrn3782)_x000D_
20/07/15 CM Update from LC 80% analyst completed._x000D_
29/06/15- In analysis only so no need for EQ , BE, SN stage._x000D_
22/06/2015- Status changed to PD-PROD as per email from DD._x000D_
19/05/2015 - This is an internal project (	Business Improvement)_x000D_
02/06/2015 - On MySAP EasyCoder I have put LC for PM</v>
          </cell>
          <cell r="AO22">
            <v>42240</v>
          </cell>
          <cell r="AP22">
            <v>42551</v>
          </cell>
        </row>
        <row r="23">
          <cell r="A23">
            <v>2269</v>
          </cell>
          <cell r="B23" t="str">
            <v>COR2269</v>
          </cell>
          <cell r="C23" t="str">
            <v>Administration of NGD/BGT arrangements for Unregistered Sites</v>
          </cell>
          <cell r="E23" t="str">
            <v>EQ-CLSD</v>
          </cell>
          <cell r="F23">
            <v>41262</v>
          </cell>
          <cell r="G23">
            <v>0</v>
          </cell>
          <cell r="H23">
            <v>40634</v>
          </cell>
          <cell r="I23">
            <v>40648</v>
          </cell>
          <cell r="J23">
            <v>0</v>
          </cell>
          <cell r="K23" t="str">
            <v>NNW</v>
          </cell>
          <cell r="L23" t="str">
            <v>NGD</v>
          </cell>
          <cell r="M23" t="str">
            <v>Alan Raper</v>
          </cell>
          <cell r="N23" t="str">
            <v>Workload Meeting 13/04/11</v>
          </cell>
          <cell r="O23" t="str">
            <v>Lorraine Cave</v>
          </cell>
          <cell r="P23" t="str">
            <v>CO</v>
          </cell>
          <cell r="Q23" t="str">
            <v>CLOSED</v>
          </cell>
          <cell r="R23">
            <v>1</v>
          </cell>
          <cell r="T23">
            <v>0</v>
          </cell>
          <cell r="AE23">
            <v>0</v>
          </cell>
          <cell r="AF23">
            <v>5</v>
          </cell>
          <cell r="AG23" t="str">
            <v>19/12/12 KB - COR2269 closed per e-mail from Alan Raper - the BGT bi-lateral discussions have lapsed.  
04/12/12 KB - Update requested - see e-mail from Max Pemberton.  
10/09/12 KB - Transferred from DT to LC due to change in roles.                                                                                                  20/01/12 AK - Email sent to Dave Turpin stating "Back in May 2011, we received an email from Alan Raper stating "There has been some discussion with BGT on this arrangement and it looks as though things might change. Therefore, we won't bounce back a BEO at the moment".  
Your response was that this change will be put on hold until we hear further. You advised that there was a chance that this change may not progress and therefore advised that it should be placed 'on hold' until further notice. The current status is EQ-SENT on 18/05/11. Please can you provide an update as to whether this change needs to remain on hold or can we request agreement to close this from Alan?
18/05/11 KB - Update received from Alan in response to the EQR - "There has been some discussion with BGT on this arrangement and it looks as though things might change. Therefore, we won't bounce back a BEO at the moment".  Dave Turpin responded saying that change will be put on hold until we hear further.  Spoke to Dave Turpin who advised that there is a chance that this change may not progress and therefore advised that it should be placed 'on hold' until further notice.                                  
14/04/11 AK - Update rec'd from Dave Turpin. Analyst should be Rachel Nock.
AK 13/04/11 - Alison Jennings confirmed that she is fully aware of the requirements for this change. Change approved at Workload Meeting today.
AK 07/04/11 - This was discussed at the Workload Meeting on 06/04/11. The change was not approved because a clearer view on requirements is needed. Dave Turpin took an action to discuss this with Alison Jennings to see if she knows about it. If not, discussion needs to be had with Alan Raper.</v>
          </cell>
          <cell r="AJ23">
            <v>40683</v>
          </cell>
          <cell r="AK23">
            <v>40683</v>
          </cell>
        </row>
        <row r="24">
          <cell r="A24">
            <v>2315</v>
          </cell>
          <cell r="B24" t="str">
            <v>COR2315</v>
          </cell>
          <cell r="C24" t="str">
            <v>MIS Invoice Reports into IP - Analysis Only</v>
          </cell>
          <cell r="E24" t="str">
            <v>PD-CLSD</v>
          </cell>
          <cell r="F24">
            <v>41674</v>
          </cell>
          <cell r="G24">
            <v>0</v>
          </cell>
          <cell r="H24">
            <v>40686</v>
          </cell>
          <cell r="I24">
            <v>40701</v>
          </cell>
          <cell r="J24">
            <v>0</v>
          </cell>
          <cell r="N24" t="str">
            <v>Workload Meeting 25/05/11</v>
          </cell>
          <cell r="O24" t="str">
            <v>Andy Earnshaw</v>
          </cell>
          <cell r="P24" t="str">
            <v>BI</v>
          </cell>
          <cell r="Q24" t="str">
            <v>COMPLETE</v>
          </cell>
          <cell r="R24">
            <v>0</v>
          </cell>
          <cell r="U24">
            <v>41089</v>
          </cell>
          <cell r="AE24">
            <v>0</v>
          </cell>
          <cell r="AF24">
            <v>6</v>
          </cell>
          <cell r="AG24" t="str">
            <v>17/01/14 KB - Update provided by AE - Project Completed, remove from report (Andy advised that authorisation to close is required from PO). _x000D_
24/06/13 - KB - Note from AE confirming implementation &amp; now in PIS.  _x000D_
27/02/2013 AT - Post Workload Meeting: No longer On Hold, BER Due Dates Removed as per Andy Earnshaw. Business Case Approved, plan being constructed._x000D_
_x000D_
08/01/13 KB - Project put on hold per e-mail from AE - COR2315 has a business case which was presented to the XEC on 20/11/12 however  it wasn't approved.  The project is on hold whilst alternative options are investigated_x000D_
_x000D_
14/11/12 KB - PM changed from Andy Simpson to Andy Earnshaw as advised by AS._x000D_
_x000D_
06/11/12 KB - PM changed from Andrew Boyton to Andy Simpson per e-mail from Andy E._x000D_
_x000D_
26/09/12 KB - Update provided by Jessica outside of Workload meeting - Business Case is due by 16/10/12.  BEIR due date changed to 16/10/12._x000D_
_x000D_
18/07/12 KB - Update provided by AK - Project Brief approved on 26/06.  Business Case will be produced by 02/10/12._x000D_
_x000D_
27/06/12 KB - MR advised that the project brief was approved on 26/06/12, target date 29/06/12.  Status to change to the equivalent of this._x000D_
_x000D_
09/03/12 AK - At the Workload Meeting on 07/03/12, Matt Rider advised that the Project Manager should be amended from Lee Foster to Andrew Boyton. 
26/05/11 AK - This Change Request was rec'd on 23/05/11 from Lee Chambers. It was originally raised as an IP Project Change Request by Tricia Moody from Billing Operations in November 2010 but was not received in time to be included within the scope of the IP Project. On speaking to Lee Chambers, the IP Team do not have the resource available to manage this change, therefore it was requested that the change be raised at the Workload Meeting, with the recommendation that it is included within the Gemini Re-Platforming Project. Following the Workload Meeting a meeting was held with Andy Earnshaw &amp; the Programme Office. Andy confirmed that GRP were prepared to carry out analysis on the available options / costs but would not be delivering the change. Acceptance of ownership would be as "Analysis" only. Approved at Workload Meeting on 25/05/11 for analysis only.</v>
          </cell>
          <cell r="AH24" t="str">
            <v>CLSD</v>
          </cell>
          <cell r="AI24">
            <v>41674</v>
          </cell>
          <cell r="AJ24">
            <v>41089</v>
          </cell>
        </row>
        <row r="25">
          <cell r="A25">
            <v>2427</v>
          </cell>
          <cell r="B25" t="str">
            <v>COR2427</v>
          </cell>
          <cell r="C25" t="str">
            <v>Mod 0398 - Limitation on Retrospective Invoicing and Invoice Correction (3-4 year model)</v>
          </cell>
          <cell r="E25" t="str">
            <v>BE-CLSD</v>
          </cell>
          <cell r="F25">
            <v>41449</v>
          </cell>
          <cell r="G25">
            <v>0</v>
          </cell>
          <cell r="H25">
            <v>40820</v>
          </cell>
          <cell r="I25">
            <v>40834</v>
          </cell>
          <cell r="J25">
            <v>0</v>
          </cell>
          <cell r="K25" t="str">
            <v>ALL</v>
          </cell>
          <cell r="M25" t="str">
            <v>Robert Cameron-Higgs</v>
          </cell>
          <cell r="N25" t="str">
            <v>Workload Meeting 05/10/11</v>
          </cell>
          <cell r="O25" t="str">
            <v>Lorraine Cave</v>
          </cell>
          <cell r="P25" t="str">
            <v>CO</v>
          </cell>
          <cell r="Q25" t="str">
            <v>CLOSED</v>
          </cell>
          <cell r="R25">
            <v>1</v>
          </cell>
          <cell r="T25">
            <v>0</v>
          </cell>
          <cell r="U25">
            <v>40844</v>
          </cell>
          <cell r="V25">
            <v>40858</v>
          </cell>
          <cell r="W25">
            <v>40879</v>
          </cell>
          <cell r="X25">
            <v>40879</v>
          </cell>
          <cell r="Y25" t="str">
            <v>Pre Sanction Review Meeting 29/11/11</v>
          </cell>
          <cell r="Z25">
            <v>0</v>
          </cell>
          <cell r="AE25">
            <v>0</v>
          </cell>
          <cell r="AF25">
            <v>4</v>
          </cell>
          <cell r="AG25" t="str">
            <v>24/06/13 KB - Note from RC-H authorising closure. _x000D_
24/06/13 KB - Update requested from RC-H.  _x000D_
04/12/12 KB - Update requested - see e-mail from Max Pemberton.  
10/09/12 KB - Transferred from DT to LC due to change in roles.                                                                                                                11/05/12 AK - Following a change to the Change Manager for WWU on 01/03/12, NOR amended from Simon Trivella to Robert Cameron-Higgs.
02/12/11 KB - E mail from Mark Leah advised that "I can confirm that in this instance an Expenditure Approval Form has not been raised as it is a zero cost BER, however this has been signed off by the relevant parties &amp; Finance informed"                                                                         18/10/11 KB - EQR delivery date of 28/10/11 verbally agreed with Dave Turpin.                                                                                     
13/10/11 AK - Discussed at Workload Meeting on 12/10/11. Dave Turpin agreed to be the Project Manager for this change. Analyst to be notified.
10/10/11 AK - This change was approved at the Workload Meeting on 05/10/11 but is currently unallocated due to existing workload and limited resources. Dave Turpin will discuss this change with Lorraine Cave outside of the meeting.</v>
          </cell>
          <cell r="AJ25">
            <v>40844</v>
          </cell>
          <cell r="AK25">
            <v>40844</v>
          </cell>
        </row>
        <row r="26">
          <cell r="A26">
            <v>2431</v>
          </cell>
          <cell r="B26" t="str">
            <v>COR2431</v>
          </cell>
          <cell r="C26" t="str">
            <v>UK Link CPU &amp; Memory Upgrade</v>
          </cell>
          <cell r="D26">
            <v>40897</v>
          </cell>
          <cell r="E26" t="str">
            <v>PD-CLSD</v>
          </cell>
          <cell r="F26">
            <v>41155</v>
          </cell>
          <cell r="G26">
            <v>0</v>
          </cell>
          <cell r="H26">
            <v>40823</v>
          </cell>
          <cell r="I26">
            <v>40848</v>
          </cell>
          <cell r="J26">
            <v>0</v>
          </cell>
          <cell r="N26" t="str">
            <v>Workload Meeting 12/10/11</v>
          </cell>
          <cell r="O26" t="str">
            <v>Sat Kalsi</v>
          </cell>
          <cell r="P26" t="str">
            <v>BI</v>
          </cell>
          <cell r="Q26" t="str">
            <v>COMPLETE</v>
          </cell>
          <cell r="R26">
            <v>0</v>
          </cell>
          <cell r="W26">
            <v>40897</v>
          </cell>
          <cell r="X26">
            <v>40897</v>
          </cell>
          <cell r="Y26" t="str">
            <v>XEC</v>
          </cell>
          <cell r="AC26" t="str">
            <v>RCVD</v>
          </cell>
          <cell r="AD26">
            <v>40897</v>
          </cell>
          <cell r="AE26">
            <v>0</v>
          </cell>
          <cell r="AF26">
            <v>7</v>
          </cell>
          <cell r="AG26" t="str">
            <v>03/09/12 KB - Closure approval received from Denis Regan - set to PD-CLSD.                                                                                                  03/09/12 KB - Copy of CCN forwarded to all original recipients per Christina's original e-mail requesting formal approval by the process owner.  Status set to PD-SENT.                                                                                                     26/04/12 KB - Update received from James Stubbings - "The CCN document for CPU and Memory project (COR2431) will slip from the project closure on 27th April 2012. This is due to a delay in the Acceptance Criteria sign off and Internal transfer of Assets from TCS to Xoserve.  
The asset transfer is due to be completed by 1st June 2012. However I would not class this as a dependency due to the CPU and Memory now being upgraded and implemented. 
20/04/12 AK - Discussed at Workload Meeting on 18/04/12. Project Manager should be amended from Chris Fears to Sat Kalsi.
10/04/12 AK - Email rec'd from Christina McArthur on 04/04/12 stating that upgrades to Peterborough &amp; Kettering finally completed on 19th March 2012. Project delivered and is now in close down stage. Email sent back to Christina stating "Following implementation on 19/03/12, please can you supply a "Current CCN Due Date" to ensure this project progresses to completion." Email rec'd from Christina McArthur confirming that project closure will take place by 27/04/12. 
06/01/12 AK - Discussed at Workload Meeting on 04/01/12. The Business Case was approved by XEC on 20/12/11. This is an internal change therefore no SN will be produced. Implementation is planned for 21/03/12.
14/12/11 AK - Discussed at Workload Meeting today. No EQR is being produced for this change. The Business Case is due to be presented to XEC on 20/12/11. Status amended to BER stage &amp; BER due date populated as 20/12/11. 
05/12/11 KB - EQR due date moved from 06/12/11 to 20/12/11 per e-mail from Christina.                                                                                     01/11/11 AK - Christina McArthur confirmed that completion of the Business Case is planned for 06/12/11. 
28/10/11 AK - Discussed at Workload Meeting on 26/10/11. Project Team to supply new EQ IR date.</v>
          </cell>
          <cell r="AH26" t="str">
            <v>CLSD</v>
          </cell>
          <cell r="AI26">
            <v>41155</v>
          </cell>
          <cell r="AO26">
            <v>40989</v>
          </cell>
          <cell r="AP26">
            <v>41152</v>
          </cell>
        </row>
        <row r="27">
          <cell r="A27">
            <v>2432</v>
          </cell>
          <cell r="B27" t="str">
            <v>COR2432</v>
          </cell>
          <cell r="C27" t="str">
            <v>Oracle &amp; CA Gen Upgrade</v>
          </cell>
          <cell r="E27" t="str">
            <v>EQ-CLSD</v>
          </cell>
          <cell r="F27">
            <v>41134</v>
          </cell>
          <cell r="G27">
            <v>0</v>
          </cell>
          <cell r="H27">
            <v>40823</v>
          </cell>
          <cell r="I27">
            <v>40848</v>
          </cell>
          <cell r="J27">
            <v>0</v>
          </cell>
          <cell r="N27" t="str">
            <v>Workload Meeting 12/10/11</v>
          </cell>
          <cell r="O27" t="str">
            <v>Sat Kalsi</v>
          </cell>
          <cell r="P27" t="str">
            <v>BI</v>
          </cell>
          <cell r="Q27" t="str">
            <v>CLOSED</v>
          </cell>
          <cell r="R27">
            <v>0</v>
          </cell>
          <cell r="AE27">
            <v>0</v>
          </cell>
          <cell r="AF27">
            <v>7</v>
          </cell>
          <cell r="AG27" t="str">
            <v>13/08/12 KB - Update received from Sat Kalsi - "Further to last weeks workload meeting can you please arrange to close COR2432. This COR was raised as a place holder to undertake an upgrade of CAGen and Oracle. However, due to a change in direction a new set of analysis is being delivered under COR 2650 which will provide options for what hardware and software components are upgraded as part of the UK Link Sustaining Project"  Status set to EQ-CLSD._x000D_
_x000D_
10/04/12 AK - Email rec'd from Christina McArthur on 04/04/12 requesting that we change the line manager from Chris Fears to Sat Kalsi &amp; the EQR due date from 01/04/12 to 01/05/12. Update comments: Presentation on Supplier Sourcing &amp; ROM Costs to be presented at the XEC on 10th April 2012._x000D_
09/01/12 AK - Following the release of the Manager Aligned Report, email rec'd from Christina McArthur stating "EQR / Business Case tentative date April 2012". EQR due date amended from 29/02/12 to 01/04/12._x000D_
01/11/11 AK - Christina McArthur confirmed that completion of the Business Case is planned for February 2012. EQR date populated as 29/02/11._x000D_
_x000D_
28/10/11 AK - Discussed at Workload Meeting on 26/10/11. Project Team to supply new EQ IR date.</v>
          </cell>
          <cell r="AJ27">
            <v>41030</v>
          </cell>
          <cell r="AK27">
            <v>41030</v>
          </cell>
        </row>
        <row r="28">
          <cell r="A28">
            <v>3541</v>
          </cell>
          <cell r="B28" t="str">
            <v>COR3541</v>
          </cell>
          <cell r="C28" t="str">
            <v>AQ Review 2015</v>
          </cell>
          <cell r="E28" t="str">
            <v>PD-CLSD</v>
          </cell>
          <cell r="F28">
            <v>42405</v>
          </cell>
          <cell r="G28">
            <v>0</v>
          </cell>
          <cell r="H28">
            <v>41983</v>
          </cell>
          <cell r="J28">
            <v>0</v>
          </cell>
          <cell r="N28" t="str">
            <v>ICAF Meeting 17/12/14</v>
          </cell>
          <cell r="O28" t="str">
            <v>Lorraine Cave</v>
          </cell>
          <cell r="P28" t="str">
            <v>BI</v>
          </cell>
          <cell r="Q28" t="str">
            <v>COMPLETE</v>
          </cell>
          <cell r="R28">
            <v>0</v>
          </cell>
          <cell r="S28">
            <v>42405</v>
          </cell>
          <cell r="AE28">
            <v>0</v>
          </cell>
          <cell r="AF28">
            <v>6</v>
          </cell>
          <cell r="AG28" t="str">
            <v>05/02/2016: CM Project now closed._x000D_
14/12/15 Cm Planning meeting - AQ IS END DATE 2ND JAN 16._x000D_
07/12/15: Cm email recievd from Jo Rooney - the current AQ Review 2015 closedown date in the PMO plan is on or around December 19th? I need to push this out until the 2nd of Jan 2016 due to a document review and approval cycle delay. Therefore moved CCn due to end of Jan 16_x000D_
17/11/15 CM: No ECF form will be submitted for this CO as per email from Jo Rooney. As there is no expenditure for AQ Review._x000D_
16/11/15 CM: Up date from the planning meeting 100% complete  for delivary. Closedwn will be due on 19.12.15. MF to send over the lessons leanrt document._x000D_
28/10/15 DC CCN due date input as agreed with CM to allow us to track the closedown process._x000D_
16/10/15 EC: Update following Portfolio Plan Meeting, 15/10/15 - Delivery Phase 4 is on track, 40% complete._x000D_
08/10/15: CM Email from Jo Rooney explaining that the AQ Review 15 for data Enquiry &amp; IP have been completed. But it won’t officially implement until 6/11/15. The system updates/changes have been done, but it’s not considered to be ‘successfully implemented’ from a Project point of view until a couple of the invoices go out (the invoices basically are the check that everything happened as it should)._x000D_
17/09/15: CM Phase two began 24/08 and on track waiting further update from Michelle._x000D_
17/08/15: Cm - Update from Michelle Fergusson- PCC form to be updated. Phase 1 complete on 23/08/15. Phase 2 is now due to commence._x000D_
12/08/2015 CM: KR has received a PCC form which is not really changing much with regards to dates. Internal Change. Project Brief approved 22.01.2015, this signifys moving above the line as no business case, no Change Authorisation and no funds. No EAF._x000D_
_x000D_
20/07/2015 CM Update from MF and LC Phase 1 is 85% complete. Op's have started on phase 2 approx 10% complete so far. LC comments to say that phase plans have been agreed.</v>
          </cell>
          <cell r="AH28" t="str">
            <v>CLSD</v>
          </cell>
          <cell r="AO28">
            <v>42314</v>
          </cell>
        </row>
        <row r="29">
          <cell r="A29">
            <v>1000.05</v>
          </cell>
          <cell r="B29" t="str">
            <v>COR1000.05</v>
          </cell>
          <cell r="C29" t="str">
            <v>Migration of IX Files</v>
          </cell>
          <cell r="E29" t="str">
            <v>EQ-CLSD</v>
          </cell>
          <cell r="F29">
            <v>40646</v>
          </cell>
          <cell r="G29">
            <v>0</v>
          </cell>
          <cell r="H29">
            <v>40225</v>
          </cell>
          <cell r="I29">
            <v>40333</v>
          </cell>
          <cell r="J29">
            <v>0</v>
          </cell>
          <cell r="N29" t="str">
            <v>Workload Meeting 17/02/10</v>
          </cell>
          <cell r="O29" t="str">
            <v>Iain Collin</v>
          </cell>
          <cell r="P29" t="str">
            <v>BI</v>
          </cell>
          <cell r="Q29" t="str">
            <v>CLOSED</v>
          </cell>
          <cell r="R29">
            <v>0</v>
          </cell>
          <cell r="AE29">
            <v>0</v>
          </cell>
          <cell r="AF29">
            <v>7</v>
          </cell>
          <cell r="AG29" t="str">
            <v>13/04/11 AK - Email rec'd from Steve Adcock giving his approval to close change.
05/04/11 AK - Email sent to Steve Adcock stating "Re: COR1000.5 - Migration of IX Files. I have received an update from Iain Collin advising that the above named section of COR1000 - Telecoms Project is now being carried out under COR1000.1 - EFT Enhanced File Transfer. As the Process Owner for this change order, please could you confirm your agreement for the official closure in order to satisfy audit requirements."
04/04/11 AK - This section of the Programme is now being carried out under COR1000.1 - EFT Enhanced File Transfer, therefore an email will be sent to Steve Adcock as Process Owner requesting his approval to close.
15/12/10 AK - Discussed at Workload Meeting today. EQR due date moved back to 28/04/11.
25/11/10 AK - Discussed at Workload Meeting on 24/11/10. EQR due date amended from 30/11/10 to 17/12/10.
16/09/10 AK - Following recent staff changes, Project Manager amended from Chris Fears to Iain Collin.
12/08/10 AK - Discussed at Workload Meeting on 11/08/10. EQR due date amended from 23/08/10 to 30/11/10.
04/06/10 AK - Update rec'd from Dave Gore. PoC has been completed successfully. Design &amp; Analysis is now underway &amp; due to complete mid-August. Status to be amended EQ-PROD while this work takes place. EQR due 23/08/10.
26/05/10 AK - Discussed at Workload Meeting today. Update rec'd last week but new EQ IR date required.
19/05/10 AK - Update rec'd from Dave Gore. Following the completion of the MFT PoC the full IX file migration project will commence the design and analysis stage as a pre-cursor to a full file transfer application implementation.
16/02/10 AK - Update rec'd from Chris Fears. To be designed when the Proof of Concept has been completed.</v>
          </cell>
        </row>
        <row r="30">
          <cell r="A30">
            <v>1000.06</v>
          </cell>
          <cell r="B30" t="str">
            <v>COR1000.06</v>
          </cell>
          <cell r="C30" t="str">
            <v>IX Internet Migration</v>
          </cell>
          <cell r="E30" t="str">
            <v>CO-CLSD</v>
          </cell>
          <cell r="F30">
            <v>40637</v>
          </cell>
          <cell r="G30">
            <v>0</v>
          </cell>
          <cell r="H30">
            <v>40637</v>
          </cell>
          <cell r="J30">
            <v>0</v>
          </cell>
          <cell r="O30" t="str">
            <v>Iain Collin</v>
          </cell>
          <cell r="P30" t="str">
            <v>BI</v>
          </cell>
          <cell r="Q30" t="str">
            <v>CLOSED</v>
          </cell>
          <cell r="R30">
            <v>0</v>
          </cell>
          <cell r="S30">
            <v>40637</v>
          </cell>
          <cell r="AE30">
            <v>0</v>
          </cell>
          <cell r="AF30">
            <v>7</v>
          </cell>
          <cell r="AG30" t="str">
            <v xml:space="preserve">04/04/11 AK - This section of the Programme is no longer valid. It has been loaded onto the Tracking Sheet but closed down to ensure audit is visible for completion of the full Telecoms Programme.
</v>
          </cell>
        </row>
        <row r="31">
          <cell r="A31">
            <v>1000.07</v>
          </cell>
          <cell r="B31" t="str">
            <v>COR1000.07</v>
          </cell>
          <cell r="C31" t="str">
            <v>Networks Migration</v>
          </cell>
          <cell r="E31" t="str">
            <v>CO-CLSD</v>
          </cell>
          <cell r="F31">
            <v>40637</v>
          </cell>
          <cell r="G31">
            <v>0</v>
          </cell>
          <cell r="H31">
            <v>40637</v>
          </cell>
          <cell r="J31">
            <v>0</v>
          </cell>
          <cell r="O31" t="str">
            <v>Iain Collin</v>
          </cell>
          <cell r="P31" t="str">
            <v>BI</v>
          </cell>
          <cell r="Q31" t="str">
            <v>CLOSED</v>
          </cell>
          <cell r="R31">
            <v>0</v>
          </cell>
          <cell r="S31">
            <v>40637</v>
          </cell>
          <cell r="AE31">
            <v>0</v>
          </cell>
          <cell r="AF31">
            <v>7</v>
          </cell>
          <cell r="AG31" t="str">
            <v xml:space="preserve">04/04/11 AK - This section of the Programme is no longer valid. It has been loaded onto the Tracking Sheet but closed down to ensure audit is visible for completion of the full Telecoms Programme.
</v>
          </cell>
        </row>
        <row r="32">
          <cell r="A32">
            <v>1000.08</v>
          </cell>
          <cell r="B32" t="str">
            <v>COR1000.08</v>
          </cell>
          <cell r="C32" t="str">
            <v>SMTP Server Project</v>
          </cell>
          <cell r="D32">
            <v>40591</v>
          </cell>
          <cell r="E32" t="str">
            <v>PD-CLSD</v>
          </cell>
          <cell r="F32">
            <v>40827</v>
          </cell>
          <cell r="G32">
            <v>0</v>
          </cell>
          <cell r="H32">
            <v>40500</v>
          </cell>
          <cell r="J32">
            <v>0</v>
          </cell>
          <cell r="N32" t="str">
            <v>Workload Meeting 24/11/10</v>
          </cell>
          <cell r="O32" t="str">
            <v>Chris Fears</v>
          </cell>
          <cell r="P32" t="str">
            <v>BI</v>
          </cell>
          <cell r="Q32" t="str">
            <v>COMPLETE</v>
          </cell>
          <cell r="R32">
            <v>0</v>
          </cell>
          <cell r="V32">
            <v>40526</v>
          </cell>
          <cell r="W32">
            <v>40526</v>
          </cell>
          <cell r="X32">
            <v>40526</v>
          </cell>
          <cell r="Y32" t="str">
            <v xml:space="preserve">Project Board  </v>
          </cell>
          <cell r="AC32" t="str">
            <v>RCVD</v>
          </cell>
          <cell r="AD32">
            <v>40591</v>
          </cell>
          <cell r="AE32">
            <v>0</v>
          </cell>
          <cell r="AF32">
            <v>7</v>
          </cell>
          <cell r="AG32" t="str">
            <v>11/10/11 AK - Email rec'd from Steve Adcock authorising closure.
11/10/11 AK - Update rec'd from Chris Fears confirming that this project implemented successfully on 14/09/11 &amp; is now completed. Email sent to Steve Adcock stating "I have received an update from Chris Fears confirming that the above project implemented successfully on 14/09/11 and the project is now complete. This was an internal project raised within P&amp;CM. As there is no named Process Owner for this change order, as Head of xoserve Projects &amp; Change Management, please could you confirm your agreement for the official closure in order to satisfy audit requirements."
29/06/11 AK - Discussed at Workload Meeting today. Project Manager amended from Iain Collin to Chris Fears.
31/03/11 AK - Email rec'd from Iain Collin on 23/03/11 stating "COR 2132 SMTP Server is now being managed (&amp; funded) as part of the COR1000 Telecoms programme. Please can you amend the COR records &amp; amend Clarity so that SMTP takes the next sequential Telecoms COR number (COR 1000.8 I think)." Iain confirmed that implementation was due to take place at the end of September. COR reference number amended from COR2132 to COR1000.8 &amp; Implementation due date populated as 30/09/11.
16/02/11 AK - Discussed at Workload Meeting today. A paper was presented to the Project Board on 17/02/11 where authorisation was granted to deliver this change. Change is now in delivery, therefore status needs to be amendeed to PD-PROD. Implementation due date populated as 09/03/11 to maintain visibility.
26/01/11 AK - Discussed at Workload Meeting today. BRD is currently out for review EQ IR date amended from 19/01/11 to 18/02/11.
15/12/10 AK - Discussed at Workload Meeting today. Project Brief is being prepared for approval early January 2011. EQ IR date moved back to 19/01/11.</v>
          </cell>
          <cell r="AH32" t="str">
            <v>CLSD</v>
          </cell>
          <cell r="AI32">
            <v>40827</v>
          </cell>
          <cell r="AO32">
            <v>40816</v>
          </cell>
          <cell r="AP32">
            <v>40827</v>
          </cell>
        </row>
        <row r="33">
          <cell r="A33">
            <v>2717</v>
          </cell>
          <cell r="B33" t="str">
            <v>COR2717</v>
          </cell>
          <cell r="C33" t="str">
            <v>Billing of UNC TPD Section G3.8.1 (b) Transporter Disablement of Supply Jobs (MOD 675)</v>
          </cell>
          <cell r="D33">
            <v>41256</v>
          </cell>
          <cell r="E33" t="str">
            <v>PD-CLSD</v>
          </cell>
          <cell r="F33">
            <v>41814</v>
          </cell>
          <cell r="G33">
            <v>0</v>
          </cell>
          <cell r="H33">
            <v>41117</v>
          </cell>
          <cell r="I33">
            <v>41130</v>
          </cell>
          <cell r="J33">
            <v>0</v>
          </cell>
          <cell r="K33" t="str">
            <v>ADN</v>
          </cell>
          <cell r="M33" t="str">
            <v>Joel Martin</v>
          </cell>
          <cell r="N33" t="str">
            <v>Workload meeting 01/08/12</v>
          </cell>
          <cell r="O33" t="str">
            <v>Lorraine Cave</v>
          </cell>
          <cell r="P33" t="str">
            <v>CO</v>
          </cell>
          <cell r="Q33" t="str">
            <v>COMPLETE</v>
          </cell>
          <cell r="R33">
            <v>1</v>
          </cell>
          <cell r="S33">
            <v>41814</v>
          </cell>
          <cell r="T33">
            <v>0</v>
          </cell>
          <cell r="U33">
            <v>41204</v>
          </cell>
          <cell r="V33">
            <v>41218</v>
          </cell>
          <cell r="W33">
            <v>41249</v>
          </cell>
          <cell r="Y33" t="str">
            <v>Pre Sanc 27/11/2012</v>
          </cell>
          <cell r="Z33">
            <v>5806</v>
          </cell>
          <cell r="AC33" t="str">
            <v>SENT</v>
          </cell>
          <cell r="AD33">
            <v>41263</v>
          </cell>
          <cell r="AE33">
            <v>0</v>
          </cell>
          <cell r="AF33">
            <v>3</v>
          </cell>
          <cell r="AG33" t="str">
            <v>13/06/13 KB - CA received for revised BER. _x000D_
12/06/13 KB - Revised BER issued to reflect slight increase in costs - discussed at CMSG meeting on 12/06.</v>
          </cell>
          <cell r="AH33" t="str">
            <v>CLSD</v>
          </cell>
          <cell r="AI33">
            <v>41814</v>
          </cell>
          <cell r="AJ33">
            <v>41144</v>
          </cell>
          <cell r="AL33">
            <v>41271</v>
          </cell>
          <cell r="AM33">
            <v>41263</v>
          </cell>
          <cell r="AO33">
            <v>41365</v>
          </cell>
        </row>
        <row r="34">
          <cell r="A34">
            <v>2787</v>
          </cell>
          <cell r="B34" t="str">
            <v>COR2787</v>
          </cell>
          <cell r="C34" t="str">
            <v>Business File Type Process _x000D_
(WITH BICC TEAM - ON HOLD AS PROJECT)</v>
          </cell>
          <cell r="E34" t="str">
            <v>CO-CLSD</v>
          </cell>
          <cell r="F34">
            <v>41906</v>
          </cell>
          <cell r="G34">
            <v>0</v>
          </cell>
          <cell r="H34">
            <v>41183</v>
          </cell>
          <cell r="J34">
            <v>0</v>
          </cell>
          <cell r="N34" t="str">
            <v>Workload Meeting 03/10/12</v>
          </cell>
          <cell r="O34" t="str">
            <v>Chris Fears</v>
          </cell>
          <cell r="P34" t="str">
            <v>CR</v>
          </cell>
          <cell r="Q34" t="str">
            <v>CLOSED</v>
          </cell>
          <cell r="R34">
            <v>0</v>
          </cell>
          <cell r="S34">
            <v>41906</v>
          </cell>
          <cell r="AE34">
            <v>0</v>
          </cell>
          <cell r="AF34">
            <v>7</v>
          </cell>
          <cell r="AG34" t="str">
            <v>24/09/14 KB - Approval to close received from Denis Regan &amp; Chris Fears.  Work did not progress.  _x000D_
20/01/14 KB Update provided by AS - Not started, no project involvement required, with BICC team._x000D_
28/11/13 KB - Update provided by AS.  This piece of work is being handled by the BICC team &amp; is not being worked on by the project team at this point in time.  _x000D_
17/09/13 KB - Transferred to Andy Simpson as advised by Lorraine Cave.  _x000D_
13/11/12 KB - Update provided by Sue Turnbull - A meeting is scheduled for 20/11/12 to discuss business requirements.                                                                23/10/12 KB - Update provided by Sue Turnbull - "Rachel and myself are currently meeting with the business experts to discuss this change.
16/10/2012 KB - Business Analyst changed from Darran to Rachel per note from Darran.</v>
          </cell>
        </row>
        <row r="35">
          <cell r="A35">
            <v>2681</v>
          </cell>
          <cell r="B35" t="str">
            <v>COR2681</v>
          </cell>
          <cell r="C35" t="str">
            <v>IP ETL Upgrade Project</v>
          </cell>
          <cell r="E35" t="str">
            <v>PD-CLSD</v>
          </cell>
          <cell r="F35">
            <v>41332</v>
          </cell>
          <cell r="G35">
            <v>0</v>
          </cell>
          <cell r="H35">
            <v>41094</v>
          </cell>
          <cell r="I35">
            <v>41108</v>
          </cell>
          <cell r="J35">
            <v>0</v>
          </cell>
          <cell r="N35" t="str">
            <v>Workload Meeting 11/07/12</v>
          </cell>
          <cell r="O35" t="str">
            <v>Sat Kalsi</v>
          </cell>
          <cell r="P35" t="str">
            <v>CO</v>
          </cell>
          <cell r="Q35" t="str">
            <v>CLOSED</v>
          </cell>
          <cell r="R35">
            <v>0</v>
          </cell>
          <cell r="W35">
            <v>41316</v>
          </cell>
          <cell r="AE35">
            <v>0</v>
          </cell>
          <cell r="AF35">
            <v>7</v>
          </cell>
          <cell r="AG35" t="str">
            <v>27/02/2013 AT - Workload Meeting Minutes: Project now closed with email cc’d to the change orders box account as confirmation from Sat Kalsi._x000D_
_x000D_
20/02/2013 AT - Workload Meeting Minutes: PIA presented to XEC 11/02 with no challenges project closure document complete. Project Closed._x000D_
_x000D_
23/01/13 KB - Update provided by Tony Long - PIA, DCF and ECF passed to finance.  On track to present to XEC on 11/2. _x000D_
_x000D_
09/01/13 KB - Update provided by Tony Long - Pre/Post upgrade performance report received and awaiting response to challenges.  On-track for submitting the PIA to the 11/2/13 XEC.  Status moved on to BE-PROD._x000D_
_x000D_
14/11/12 KB - Update provided by Tony Long - All implementations are complete, now looking to submit PIA for February 2013 XEC_x000D_
_x000D_
08/08/12 PM - EAF Fully approved. CAF still outstanding due challenges from Legal re; Business Objects lic.T&amp;Cs Purchase Orders to be raised this week._x000D_
_x000D_
18/07/12 KB - Update provided by Tony Long at Workload meeting - there is currently a challenge against the Workpack costs.  Project plan is being prepared and will require XEC approval – a late October implementation is likely.  *Outside of the Workload meeting, Laura Jones confirmed that the project was approved to go ‘above the line’ at the PCC meeting held Tuesday 17/07* _x000D_
_x000D_
11/07/12 KB - Approved at workload meeting._x000D_
_x000D_
04/07/12 KB - The IP ETL Upgrade project is being initiated through the presentation of a business case to XEC on 10 July with signed EAF.  Annie Griffith has produced the business case. The project is to increase the storage, CPU and memory of IP so that it cope with additional loads being placed on it by forthcoming projects</v>
          </cell>
        </row>
        <row r="36">
          <cell r="A36">
            <v>2756</v>
          </cell>
          <cell r="B36" t="str">
            <v>COR2756</v>
          </cell>
          <cell r="C36" t="str">
            <v>Daily Metered Supply Point SOQ / SHQ Reductions Report</v>
          </cell>
          <cell r="D36">
            <v>41211</v>
          </cell>
          <cell r="E36" t="str">
            <v>PD-CLSD</v>
          </cell>
          <cell r="F36">
            <v>41463</v>
          </cell>
          <cell r="G36">
            <v>0</v>
          </cell>
          <cell r="H36">
            <v>41149</v>
          </cell>
          <cell r="I36">
            <v>41163</v>
          </cell>
          <cell r="J36">
            <v>0</v>
          </cell>
          <cell r="K36" t="str">
            <v>ADN</v>
          </cell>
          <cell r="M36" t="str">
            <v>Joel Martin</v>
          </cell>
          <cell r="N36" t="str">
            <v>Work Load meeting 29/08/2012</v>
          </cell>
          <cell r="O36" t="str">
            <v>Lorraine Cave</v>
          </cell>
          <cell r="P36" t="str">
            <v>CO</v>
          </cell>
          <cell r="Q36" t="str">
            <v>COMPLETE</v>
          </cell>
          <cell r="R36">
            <v>1</v>
          </cell>
          <cell r="S36">
            <v>41463</v>
          </cell>
          <cell r="U36">
            <v>41178</v>
          </cell>
          <cell r="V36">
            <v>41192</v>
          </cell>
          <cell r="W36">
            <v>41213</v>
          </cell>
          <cell r="Y36" t="str">
            <v>Pre Sanction Meeting 23/10/12</v>
          </cell>
          <cell r="AC36" t="str">
            <v>SENT</v>
          </cell>
          <cell r="AD36">
            <v>41232</v>
          </cell>
          <cell r="AE36">
            <v>0</v>
          </cell>
          <cell r="AF36">
            <v>3</v>
          </cell>
          <cell r="AG36" t="str">
            <v>08/07/13 KB - Authorisation to close granted at CMSG meeting on 08/07/13 - documented in meeting minutes (CCN sent 02/04/13)_x000D_
29/10/12 KB - Change Authorisation received from Joel Martin in the form of an e-mail.                                                                            10/09/12 KB - Transferred from DT to LC due to change in roles.                                                                         29/08/12 PM - Approved at Work Load - allocated to Jon Follows (Dave Turpin)</v>
          </cell>
          <cell r="AH36" t="str">
            <v>CLSD</v>
          </cell>
          <cell r="AI36">
            <v>41463</v>
          </cell>
          <cell r="AJ36">
            <v>41177</v>
          </cell>
          <cell r="AL36">
            <v>41225</v>
          </cell>
          <cell r="AM36">
            <v>41232</v>
          </cell>
        </row>
        <row r="37">
          <cell r="A37">
            <v>2762</v>
          </cell>
          <cell r="B37" t="str">
            <v>COR2762</v>
          </cell>
          <cell r="C37" t="str">
            <v>Updated Theft of Gas Calculator</v>
          </cell>
          <cell r="D37">
            <v>41257</v>
          </cell>
          <cell r="E37" t="str">
            <v>PD-CLSD</v>
          </cell>
          <cell r="F37">
            <v>41337</v>
          </cell>
          <cell r="G37">
            <v>0</v>
          </cell>
          <cell r="H37">
            <v>41150</v>
          </cell>
          <cell r="I37">
            <v>41164</v>
          </cell>
          <cell r="J37">
            <v>0</v>
          </cell>
          <cell r="K37" t="str">
            <v>ADN</v>
          </cell>
          <cell r="M37" t="str">
            <v>Joanna Ferguson</v>
          </cell>
          <cell r="N37" t="str">
            <v>Workload Meeting 05/09/12</v>
          </cell>
          <cell r="O37" t="str">
            <v>Lorraine Cave</v>
          </cell>
          <cell r="P37" t="str">
            <v>CO</v>
          </cell>
          <cell r="Q37" t="str">
            <v>COMPLETE</v>
          </cell>
          <cell r="R37">
            <v>1</v>
          </cell>
          <cell r="S37">
            <v>41337</v>
          </cell>
          <cell r="U37">
            <v>41205</v>
          </cell>
          <cell r="V37">
            <v>41219</v>
          </cell>
          <cell r="W37">
            <v>41248</v>
          </cell>
          <cell r="Y37" t="str">
            <v>Pre Sanction Meeting 27/11/12</v>
          </cell>
          <cell r="AC37" t="str">
            <v>SENT</v>
          </cell>
          <cell r="AD37">
            <v>41267</v>
          </cell>
          <cell r="AE37">
            <v>0</v>
          </cell>
          <cell r="AF37">
            <v>3</v>
          </cell>
          <cell r="AG37" t="str">
            <v xml:space="preserve">01/02/13 KB - CCN sent directly to Joanna Ferguson by Project team (Becky Perkins) alongwith a covering note - copied to the Change Orders mailbox.  
22/10/12 KB - Change no longer on hold per e-mail from Joanna Ferguson advising Xoserve to proceed.  BEIR due date populated as 06/11/12 and note sent to project team advising.                                                                                                            10/10/12 KB - Placed On Hold per e-mails from Becky Perkins and Jo Rooney - filed in mailbox.                                   </v>
          </cell>
          <cell r="AH37" t="str">
            <v>CLSD</v>
          </cell>
          <cell r="AI37">
            <v>41337</v>
          </cell>
          <cell r="AJ37">
            <v>41180</v>
          </cell>
          <cell r="AL37">
            <v>41267</v>
          </cell>
          <cell r="AM37">
            <v>41267</v>
          </cell>
        </row>
        <row r="38">
          <cell r="A38">
            <v>2769</v>
          </cell>
          <cell r="B38" t="str">
            <v>COR2769</v>
          </cell>
          <cell r="C38" t="str">
            <v>Data Retention and Table Partitioning</v>
          </cell>
          <cell r="E38" t="str">
            <v>PD-CLSD</v>
          </cell>
          <cell r="F38">
            <v>41618</v>
          </cell>
          <cell r="G38">
            <v>0</v>
          </cell>
          <cell r="H38">
            <v>41157</v>
          </cell>
          <cell r="I38">
            <v>41171</v>
          </cell>
          <cell r="J38">
            <v>0</v>
          </cell>
          <cell r="N38" t="str">
            <v>Workload Meeting 12/09/12</v>
          </cell>
          <cell r="O38" t="str">
            <v>Lorraine Cave</v>
          </cell>
          <cell r="P38" t="str">
            <v>CO</v>
          </cell>
          <cell r="Q38" t="str">
            <v>COMPLETE</v>
          </cell>
          <cell r="R38">
            <v>0</v>
          </cell>
          <cell r="AE38">
            <v>0</v>
          </cell>
          <cell r="AF38">
            <v>6</v>
          </cell>
          <cell r="AG38" t="str">
            <v>10/12/13 KB - Note received from Jane Rocky authorising closure of COR2769. _x000D_
22/04/13 KB - Note from Emma confirming that project is still in closedown.  Confirmation of closure will be provided once agreed.  _x000D_
22/04/13 KB - Await confirmation that COR2769 should be closed down - This has come from an e-mail from Tony Long which advised that COR2769 would be absorbed within COR2650.1.  _x000D_
19/02/13 KB - Moved onto PD-PROD per verbal update from LC - Proof of Concept is in progress.</v>
          </cell>
          <cell r="AH38" t="str">
            <v>CLSD</v>
          </cell>
          <cell r="AI38">
            <v>41618</v>
          </cell>
        </row>
        <row r="39">
          <cell r="A39">
            <v>970</v>
          </cell>
          <cell r="B39" t="str">
            <v>COR0970</v>
          </cell>
          <cell r="C39" t="str">
            <v>DN Interruption Phase II (Revised DN Interruption Requirements)</v>
          </cell>
          <cell r="D39">
            <v>40647</v>
          </cell>
          <cell r="E39" t="str">
            <v>PD-CLSD</v>
          </cell>
          <cell r="F39">
            <v>41114</v>
          </cell>
          <cell r="G39">
            <v>0</v>
          </cell>
          <cell r="H39">
            <v>40609</v>
          </cell>
          <cell r="I39">
            <v>40623</v>
          </cell>
          <cell r="J39">
            <v>0</v>
          </cell>
          <cell r="K39" t="str">
            <v>ADN</v>
          </cell>
          <cell r="M39" t="str">
            <v>Alan Raper</v>
          </cell>
          <cell r="N39" t="str">
            <v>Workload Meeting 09/03/11</v>
          </cell>
          <cell r="O39" t="str">
            <v>Dave Turpin</v>
          </cell>
          <cell r="P39" t="str">
            <v>CO</v>
          </cell>
          <cell r="Q39" t="str">
            <v>COMPLETE</v>
          </cell>
          <cell r="R39">
            <v>1</v>
          </cell>
          <cell r="T39">
            <v>0</v>
          </cell>
          <cell r="U39">
            <v>40613</v>
          </cell>
          <cell r="V39">
            <v>40627</v>
          </cell>
          <cell r="W39">
            <v>40648</v>
          </cell>
          <cell r="X39">
            <v>40648</v>
          </cell>
          <cell r="Y39" t="str">
            <v>XM2 Review Meeting 15/03/11</v>
          </cell>
          <cell r="Z39">
            <v>291895</v>
          </cell>
          <cell r="AC39" t="str">
            <v>SENT</v>
          </cell>
          <cell r="AD39">
            <v>40666</v>
          </cell>
          <cell r="AE39">
            <v>0</v>
          </cell>
          <cell r="AF39">
            <v>3</v>
          </cell>
          <cell r="AG39" t="str">
            <v>29/03/12 AK - Discussed at Workload Meeting on 28/03/12. Planned completion is showing as 30/03/12 although additional scope has been included within this change &amp; this date is no longer achievable. Planned date moved back to 30/04/12.
13/03/12 AK - Discussed at Workload Meeting on 07/03/12. Planned completion is now 30/03/12.
10/02/12 AK - Discussed at Workload Meeting on 08/02/12. Planned completion is 01/03/12.
06/02/12 AK - Discussed at Workload Meeting on 01/02/12. CCN was due 31/01/12. The work was delayed on this change, causing it to finish later than expected. As a consequence, the Project Team are awaiting final invoices. Planned completion is now 01/03/12.
18/11/11 AK - As part of the CCN Amnesty, CCN due date amended from 18/01/12 to 31/01/12.
09/11/11 AK - Discussed at Workload Meeting today. Implementation took place as planned on 05/11/11. CCN due date will be 18/01/12.
12/10/11 AK - Discussed at Workload Meeting today. Implementation due date amended from 21/10/11 to 05/11/11.
01/09/11 KB - Dave Turpin wrote to DN's advising of the following "Please be advised that, following the approval (CA) of the revised costs for DNI, there is no specific change of scope that would require a further Scope Notification to be sent, as the additional work was due to design complexities and not increased requirements. The dates for completion and scope of work therefore remain unchanged.
08/03/11 AK - This new change order was raised by Alan Raper on 07/03/11 at the request of the Project Team &amp; supercedes COR0970_Old.</v>
          </cell>
          <cell r="AH39" t="str">
            <v>CLSD</v>
          </cell>
          <cell r="AI39">
            <v>41114</v>
          </cell>
          <cell r="AJ39">
            <v>40611</v>
          </cell>
          <cell r="AK39">
            <v>40611</v>
          </cell>
          <cell r="AL39">
            <v>40667</v>
          </cell>
          <cell r="AM39">
            <v>40666</v>
          </cell>
          <cell r="AN39">
            <v>40666</v>
          </cell>
          <cell r="AO39">
            <v>40852</v>
          </cell>
          <cell r="AP39">
            <v>40939</v>
          </cell>
        </row>
        <row r="40">
          <cell r="A40" t="str">
            <v>TBC</v>
          </cell>
          <cell r="B40" t="str">
            <v>TBC</v>
          </cell>
          <cell r="C40" t="str">
            <v>Must Read Reports (WPX96)</v>
          </cell>
          <cell r="D40">
            <v>40108</v>
          </cell>
          <cell r="E40" t="str">
            <v>PD-CLSD</v>
          </cell>
          <cell r="F40">
            <v>40652</v>
          </cell>
          <cell r="G40">
            <v>0</v>
          </cell>
          <cell r="H40">
            <v>38217</v>
          </cell>
          <cell r="I40">
            <v>38231</v>
          </cell>
          <cell r="J40">
            <v>1</v>
          </cell>
          <cell r="K40" t="str">
            <v>ALL</v>
          </cell>
          <cell r="N40" t="str">
            <v>Annie Griffith</v>
          </cell>
          <cell r="O40" t="str">
            <v>Dave Addison</v>
          </cell>
          <cell r="P40" t="str">
            <v>BI</v>
          </cell>
          <cell r="Q40" t="str">
            <v>CLOSED</v>
          </cell>
          <cell r="R40">
            <v>0</v>
          </cell>
          <cell r="T40">
            <v>0</v>
          </cell>
          <cell r="U40">
            <v>38331</v>
          </cell>
          <cell r="V40">
            <v>38331</v>
          </cell>
          <cell r="W40">
            <v>38442</v>
          </cell>
          <cell r="X40">
            <v>40147</v>
          </cell>
          <cell r="Y40" t="str">
            <v>XEC</v>
          </cell>
          <cell r="AE40">
            <v>0</v>
          </cell>
          <cell r="AF40">
            <v>6</v>
          </cell>
          <cell r="AG40" t="str">
            <v>19/04/11 AK - Email rec'd from Vicky Palmer approving closure._x000D_
_x000D_
18/04/11 AK - Spoke to Dave Addison on 15/04/11 who confirmed he was happy for me to send an email to Vicky Palmer requesting her approval to close this change. Email sent to Vicky stating "The above internal changes were raised by Steve Nunnington in his role as Supply Point Operations Manager back in 2004. Dave Addison has advised that these projects are being included under COR0962 - Query Services. In light of this, as the Process Owner for these change orders, please could you confirm your agreement for the official closure in order to satisfy audit requirements."_x000D_
_x000D_
05/01/11 KB - Imp due date moved from 31/01/11 to 23/11/11 per conversation with Simon Burton after Workload meeting._x000D_
_x000D_
26/01/10 AK - Project Start date populated as per the data saved in Clarity._x000D_
_x000D_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31/01/11._x000D_
_x000D_
20/10/09 AK - Update rec'd from Dave Addison. This project is being included under COR0962 - Query Services. In light of this, Dave will send email to Vicky Palmer requesting her acceptance to close this down. BER due date amended to 30/11/09._x000D_
_x000D_
15/09/09 AK - In light of Dave Addison's current absence &amp; as I am on holiday from 23/09/09 &amp; will not be back in the office until 12/10/09, BER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It is intended that this change is included in the scope of the Conquest Replacement Project. Change to remain on hold pending details of the scope for Conquest. Review again in 6 months. BER due date has been populated as 28/09/09 to ensure we do not loose visibility._x000D_
_x000D_
01/11/07 AK - Email rec'd from Dave Addison stating "These changes are still on the radar, and has been allocated a budget in the 08/13 business plan. At present this needs to remain on hold as we do not have resources to put this into delivery."_x000D_
_x000D_
01/11/07 AK - Email sent to Vicky Palmer stating "We are currently undertaking a review of all change orders that have not progressed for some time to establish whether they are still required. The attached change has been on hold since February 2006. In view of this, I would be grateful if you could review the request and advise whether it is still required."_x000D_
_x000D_
16/05/07 KB - Discussed during 16/05 Prioritisation meeting as part of a review of all CO's on hold.  Action taken to liaise with Vicky Palmer to establish whether change is still required._x000D_
_x000D_
05/03/07 AK - Dave Addison advised that this change is taken as 2nd priority._x000D_
_x000D_
01/03/07 AK - As per Project Priorities meeting held on 20/02/07 (Steve Adcock / Vicky Palmer) action on DA to defer to Post Tech refresh._x000D_
_x000D_
27/02/07 AK - See Email from Max Pemerton to Dave King today. Change on hold. It is a Business Improvement that is lower priority than the UKLTR, hence will wait until that is complete._x000D_
_x000D_
17/10/06 - change orders 41 is actually business improvement changes and will not have a BER, changed to reflect email sent by Emma Rose_x000D_
_x000D_
16/08/06 - Revise BER due date to 20/10/06 - refer to e-mail from DA in mailbox._x000D_
_x000D_
12/07/06 - Revise BER due date to 15/08/06, per discussion with DA._x000D_
_x000D_
02/02/06 - Put on hold as per DA email in mailbox._x000D_
_x000D_
02/06/05 - E-mail from Dave Addison change BER date from 10/06 to 01/07_x000D_
_x000D_
05/05/05 - Updated current BER date to 10/06/05 as per DA email in mailbox._x000D_
_x000D_
07/04/05 - Updated BER date to 12/05/05 as per minutes of 06/04/05 meeting._x000D_
_x000D_
17/01/05 - BER Delivery date needs to be revised - LRC to pick up w/c 24/01/05._x000D_
_x000D_
14/12/04 - Updated status to EQ-SENT as per LRC._x000D_
_x000D_
13/12/04 - Updated status to EQ-PROD as per LRC notes from workflow meeting._x000D_
_x000D_
15/11/04 - Reset status to CO-RCVD and deleted EQ-PROD from history._x000D_
_x000D_
04/10/04 - Costs received and passed to Steve Nunnington and Sue Prosser to determine if a business case supports this change.  Costs include a 30% uplift for CSC costs.</v>
          </cell>
          <cell r="AH40" t="str">
            <v>CLSD</v>
          </cell>
          <cell r="AI40">
            <v>40652</v>
          </cell>
          <cell r="AJ40">
            <v>38331</v>
          </cell>
          <cell r="AK40">
            <v>38331</v>
          </cell>
        </row>
        <row r="41">
          <cell r="A41">
            <v>3808</v>
          </cell>
          <cell r="B41" t="str">
            <v>COR3808</v>
          </cell>
          <cell r="C41" t="str">
            <v>PX Teeside Seal Sands</v>
          </cell>
          <cell r="E41" t="str">
            <v>CO-CLSD</v>
          </cell>
          <cell r="F41">
            <v>42270</v>
          </cell>
          <cell r="G41">
            <v>0</v>
          </cell>
          <cell r="H41">
            <v>42242</v>
          </cell>
          <cell r="J41">
            <v>0</v>
          </cell>
          <cell r="K41" t="str">
            <v>NNW</v>
          </cell>
          <cell r="N41" t="str">
            <v>ICAF - 16/09/15</v>
          </cell>
          <cell r="O41" t="str">
            <v>Dave Turpin</v>
          </cell>
          <cell r="P41" t="str">
            <v>CO</v>
          </cell>
          <cell r="Q41" t="str">
            <v>CLOSED</v>
          </cell>
          <cell r="R41">
            <v>0</v>
          </cell>
          <cell r="AE41">
            <v>0</v>
          </cell>
          <cell r="AG41" t="str">
            <v>23/09/15 CM - Confirmed today at ICAF meeting via Rob Smith that  this will now be done via Datafix by the ME Team - datafix -xrn3819.Therefore this change order can now be closed. CM has emailed Beverley Viney confirming the closure and DT will confirm this to Beverly himself today._x000D_
16/09/15 - CM Approved at ICAF today. Possible Datafix CM has emailed Rob Smith to confirm if he has the Datafix form for this already. If yes we can cancel this change order and go via the Data Fix route. We will then write to the networks to confirm the route of this work._x000D_
To be agreed if this is  chargeable or not- open action on ICAF minutes._x000D_
10/09/15 - CM - New Change order received on 09/09/15. Submitted for ICAF next week and email to ICAF distribution list</v>
          </cell>
        </row>
        <row r="42">
          <cell r="A42" t="str">
            <v>TBC</v>
          </cell>
          <cell r="B42" t="str">
            <v>TBC</v>
          </cell>
          <cell r="C42" t="str">
            <v>Bulk Upload Meter reads (WPX96)</v>
          </cell>
          <cell r="D42">
            <v>40108</v>
          </cell>
          <cell r="E42" t="str">
            <v>PD-CLSD</v>
          </cell>
          <cell r="F42">
            <v>40652</v>
          </cell>
          <cell r="G42">
            <v>0</v>
          </cell>
          <cell r="H42">
            <v>38217</v>
          </cell>
          <cell r="I42">
            <v>38231</v>
          </cell>
          <cell r="J42">
            <v>0</v>
          </cell>
          <cell r="K42" t="str">
            <v>ALL</v>
          </cell>
          <cell r="N42" t="str">
            <v>Annie Griffith</v>
          </cell>
          <cell r="O42" t="str">
            <v>Dave Addison</v>
          </cell>
          <cell r="P42" t="str">
            <v>BI</v>
          </cell>
          <cell r="Q42" t="str">
            <v>COMPLETE</v>
          </cell>
          <cell r="R42">
            <v>0</v>
          </cell>
          <cell r="T42">
            <v>0</v>
          </cell>
          <cell r="U42">
            <v>38331</v>
          </cell>
          <cell r="V42">
            <v>38331</v>
          </cell>
          <cell r="W42">
            <v>38442</v>
          </cell>
          <cell r="X42">
            <v>40147</v>
          </cell>
          <cell r="Y42" t="str">
            <v>XEC</v>
          </cell>
          <cell r="AE42">
            <v>0</v>
          </cell>
          <cell r="AF42">
            <v>6</v>
          </cell>
          <cell r="AG42" t="str">
            <v>19/04/11 AK - Email rec'd from Vicky Palmer approving closure._x000D_
_x000D_
18/04/11 AK - Spoke to Dave Addison on 15/04/11 who confirmed he was happy for me to send an email to Vicky Palmer requesting her approval to close this change. Email sent to Vicky stating "The above internal changes were raised by Steve Nunnington in his role as Supply Point Operations Manager back in 2004. Dave Addison has advised that these projects are being included under COR0962 - Query Services. In light of this, as the Process Owner for these change orders, please could you confirm your agreement for the official closure in order to satisfy audit requirements."_x000D_
_x000D_
05/01/11 KB - Imp due date moved from 31/01/11 to 23/11/11 per conversation with Simon Burton after Workload meeting._x000D_
_x000D_
26/01/10 AK - Project Start date populated as per the data saved in Clarity._x000D_
_x000D_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31/01/11._x000D_
_x000D_
20/10/09 AK - Update rec'd from Dave Addison. This project is being included under COR0962 - Query Services. In light of this, Dave will send email to Vicky Palmer requesting her acceptance to close this down. BER due date amended to 30/11/09._x000D_
_x000D_
15/09/09 AK - In light of Dave Addison's current absence &amp; as I am on holiday from 23/09/09 &amp; will not be back in the office until 12/10/09, BER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It is intended that this change is included in the scope of the Conquest Replacement Project. Change to remain on hold pending details of the scope for Conquest. Review again in 6 months. BER due date has been populated as 28/09/09 to ensure we do not loose visibility._x000D_
_x000D_
01/11/07 AK - Email rec'd from Dave Addison stating "These changes are still on the radar, and has been allocated a budget in the 08/13 business plan. At present this needs to remain on hold as we do not have resources to put this into delivery."_x000D_
_x000D_
01/11/07 AK - Email sent to Vicky Palmer stating "We are currently undertaking a review of all change orders that have not progressed for some time to establish whether they are still required. The attached change has been on hold since February 2006. In view of this, I would be grateful if you could review the request and advise whether it is still required."_x000D_
_x000D_
16/05/07 KB - Discussed during 16/05 Prioritisation meeting as part of a review of all CO's on hold.  Action taken to liaise with Vicky Palmer to establish whether change is still required._x000D_
_x000D_
05/03/07 AK - Dave Addison advised that this change is taken as 2nd priority._x000D_
_x000D_
01/03/07 AK - As per Project Priorities meeting held on 20/02/07 (Steve Adcock / Vicky Palmer) action on DA to defer to Post Tech refresh._x000D_
_x000D_
27/02/07 AK - See Email from Max Pemerton to Dave King today. Change on hold. It is a Business Improvement that is lower priority than the UKLTR, hence will wait until that is complete._x000D_
_x000D_
17/10/06 - change orders 42 is actually business improvement changes and will not have a BER, changed to reflect email sent by Emma Rose._x000D_
_x000D_
16/08/06 - Revise BER due date to 20/10/06 - refer to e-mail from DA in mailbox._x000D_
_x000D_
12/07/06 - Revise BER due date to 15/08/06, per discussion with DA._x000D_
_x000D_
02/02/06 - Put on hold as per DA email in mailbox._x000D_
_x000D_
02/06/05 - E-mail from Dave Addison change BER date from 10/06 to 01/07_x000D_
_x000D_
05/05/05 - Updated current BER date to 10/06/05 as per DA email in mailbox._x000D_
_x000D_
07/04/05 - Updated BER date to 12/05/05 as per minutes of 06/04/05 meeting._x000D_
_x000D_
17/01/05 - BER Delivery date needs to be revised - LRC to pick up w/c 24/01/05._x000D_
_x000D_
14/12/04 - Updated status to EQ-SENT as per LRC._x000D_
_x000D_
13/12/04 - Updated status to EQ-PROD as per LRC notes from workflow meeting._x000D_
_x000D_
15/11/04 - Reset status to CO-RCVD and deleted EQ-PROD from history._x000D_
_x000D_
04/10/04 - Costs received and passed to Steve Nunnington and Sue Prosser to determine if a business case supports this change.  Costs include a 30% uplift for CSC costs.</v>
          </cell>
          <cell r="AH42" t="str">
            <v>CLSD</v>
          </cell>
          <cell r="AI42">
            <v>40652</v>
          </cell>
          <cell r="AJ42">
            <v>38331</v>
          </cell>
          <cell r="AK42">
            <v>38331</v>
          </cell>
        </row>
        <row r="43">
          <cell r="A43">
            <v>2831.2</v>
          </cell>
          <cell r="B43" t="str">
            <v>COR2831.2</v>
          </cell>
          <cell r="C43" t="str">
            <v>DSP Gateway Mechanism Analysis &amp; Design</v>
          </cell>
          <cell r="D43">
            <v>41670</v>
          </cell>
          <cell r="E43" t="str">
            <v>PD-CLSD</v>
          </cell>
          <cell r="F43">
            <v>42282</v>
          </cell>
          <cell r="G43">
            <v>0</v>
          </cell>
          <cell r="H43">
            <v>41234</v>
          </cell>
          <cell r="J43">
            <v>0</v>
          </cell>
          <cell r="M43" t="str">
            <v>Joanna Ferguson</v>
          </cell>
          <cell r="N43" t="str">
            <v>Jon Follows &amp; Workload Meeting Minutes 21/11/12</v>
          </cell>
          <cell r="O43" t="str">
            <v>Helen Pardoe</v>
          </cell>
          <cell r="P43" t="str">
            <v>CO</v>
          </cell>
          <cell r="Q43" t="str">
            <v>COMPLETE</v>
          </cell>
          <cell r="R43">
            <v>1</v>
          </cell>
          <cell r="S43">
            <v>42282</v>
          </cell>
          <cell r="AE43">
            <v>0</v>
          </cell>
          <cell r="AF43">
            <v>42</v>
          </cell>
          <cell r="AG43" t="str">
            <v>05/10/15 DC Approval received today from JF._x000D_
15/09/15 DC has chased Jfeguson on 14/09 for CCN approval_x000D_
14/09/15 CM - CCN sent on 01/09/15_x000D_
18/08/15 DC as per JF  - due to go live and of Sept - will hopefully be in closedown early Oct.  This also relates to 2831.2._x000D_
02/03/15 KB - Imp date taken from PP.  _x000D_
17/02/14 KB - Transferred from Lee Chambers to Helen Gohil. _x000D_
04/09/13 - COR2831.2 set up per email from Lee Chambers.</v>
          </cell>
          <cell r="AH43" t="str">
            <v>CLSD</v>
          </cell>
          <cell r="AI43">
            <v>42282</v>
          </cell>
          <cell r="AO43">
            <v>41848</v>
          </cell>
        </row>
        <row r="44">
          <cell r="A44">
            <v>1154.1500000000001</v>
          </cell>
          <cell r="B44" t="str">
            <v>COR1154.15</v>
          </cell>
          <cell r="C44" t="str">
            <v>UK Link Programme - Transition</v>
          </cell>
          <cell r="E44" t="str">
            <v>CO-CLSD</v>
          </cell>
          <cell r="F44">
            <v>41521</v>
          </cell>
          <cell r="G44">
            <v>0</v>
          </cell>
          <cell r="H44">
            <v>41521</v>
          </cell>
          <cell r="J44">
            <v>0</v>
          </cell>
          <cell r="O44" t="str">
            <v>Dene Williams</v>
          </cell>
          <cell r="P44" t="str">
            <v>BI</v>
          </cell>
          <cell r="Q44" t="str">
            <v>CLOSED</v>
          </cell>
          <cell r="R44">
            <v>0</v>
          </cell>
          <cell r="AE44">
            <v>0</v>
          </cell>
          <cell r="AF44">
            <v>6</v>
          </cell>
          <cell r="AG44" t="str">
            <v>13/04/2015 AT - Set CO-CLSD</v>
          </cell>
        </row>
        <row r="45">
          <cell r="A45">
            <v>1754</v>
          </cell>
          <cell r="B45" t="str">
            <v>COR1754</v>
          </cell>
          <cell r="C45" t="str">
            <v>Revision to File Transfers to Support SC2004 Decommissioning</v>
          </cell>
          <cell r="D45">
            <v>40325</v>
          </cell>
          <cell r="E45" t="str">
            <v>PD-CLSD</v>
          </cell>
          <cell r="F45">
            <v>41165</v>
          </cell>
          <cell r="G45">
            <v>0</v>
          </cell>
          <cell r="H45">
            <v>40086</v>
          </cell>
          <cell r="I45">
            <v>40100</v>
          </cell>
          <cell r="J45">
            <v>0</v>
          </cell>
          <cell r="K45" t="str">
            <v>ADN</v>
          </cell>
          <cell r="M45" t="str">
            <v>Alan Raper</v>
          </cell>
          <cell r="N45" t="str">
            <v>Workload Meeting 30/09/09</v>
          </cell>
          <cell r="O45" t="str">
            <v>Lorraine Cave</v>
          </cell>
          <cell r="P45" t="str">
            <v>CO</v>
          </cell>
          <cell r="Q45" t="str">
            <v>COMPLETE</v>
          </cell>
          <cell r="R45">
            <v>1</v>
          </cell>
          <cell r="T45">
            <v>0</v>
          </cell>
          <cell r="U45">
            <v>40141</v>
          </cell>
          <cell r="V45">
            <v>40155</v>
          </cell>
          <cell r="W45">
            <v>40141</v>
          </cell>
          <cell r="X45">
            <v>40141</v>
          </cell>
          <cell r="Y45" t="str">
            <v>XM2 Review Meeting 24/11/09 &amp; XM2 Review Meeting 19/01/10</v>
          </cell>
          <cell r="Z45">
            <v>98578</v>
          </cell>
          <cell r="AC45" t="str">
            <v>SENT</v>
          </cell>
          <cell r="AD45">
            <v>40326</v>
          </cell>
          <cell r="AE45">
            <v>0</v>
          </cell>
          <cell r="AF45">
            <v>5</v>
          </cell>
          <cell r="AG45" t="str">
            <v>13/09/12 KB - CCN approval received from AR. Set to PD-CLSD.                                                                                                                          13/09/12 KB - E mail sent to AR asking for formal approval of the CCN sent in December 2011.                                                                                                                                                                                                                                        10/09/12 KB - Transferred from DT to LC due to change in roles.                                                                                                                                     18/11/11 AK - As part of the CCN Amnesty, CCN due date amended from 22/11/11 to 31/01/12.
08/09/11 AK - Discussed at Workload Meeting on 07/09/11. CCN due date amended from 22/08/11 to 22/11/11.
26/08/11 AK - Discussed at Workload Meeting on 24/08/11. Project Team to confirm new CCN due date.
28/07/11 AK - Discussed at Workload Meeting on 27/07/11. There are currently issues with report delivery. CCN due date amended from 22/07/11 to 22/08/11.
24/06/11 AK - Discussed at Workload Meeting on 22/06/11. CCN due date amended from 17/06/11 to 22/07/11.
26/04/11 AK - Update rec'd from Ian Snookes. CCN due date amended from 27/04/11 to 17/06/11.
16/03/11 KB - Discussed at Workload meeting today. CCN due date amended from 16/03/11 to 27/04/11.                                                                                                                         09/03/11 AK - Discussed at Workload Meeting today. CCN due date amended from 04/03/11 to 16/03/11.
09/12/10 AK - Discussed at Workload Meeting on 08/12/10. CCN due date amended from 14/12/10 to 04/03/11. Change is awaiting completion of another piece of work before closedown can take place.
18/11/10 AK - Discussed at Workload Meeting on 17/11/10. CCN due date amended from 30/11/10 to 14/12/10.
27/10/10 KB - CCN due date moved from 29/10/10 to 30/11/10 per Workload meeting minutes.                                                                                                                              30/09/10 AK - Discussed at Workload Meeting on 29/09/10. Implementation took place on 26/09/10 as planned. Completion of the project is reliant on completion of elements of work on the IP Project, therefore CCN due date populated as 29/10/10 to drive the next update.
27/05/10 AK - Amended CA rec'd from Alan Raper.
27/05/10 AK - Following the submission of the CA today, email sent to Alan Raper from Julie Smart stating "Thanks for the CA. Regarding the item to ‘develop a new file format to replace the current data transfer for DM Firm Sites to replace the ODBC link between DM Firm Monitoring &amp; ODS’, although the BER states that we will develop a new file format to replace the current data transfer for DM Firm Sites to replace the ODBC link between DM Firm Monitoring and ODS, I believe this was discussed with Dave (see meeting notes attached) &amp; agreement reached that this would be undertaken by the IP Project. As the DM Firm Monitoring is within the scope of the NG systems for review and delivery  of a like-for-like r eplacement of the data feeds NG currently receive (albeit not necessarily by the same method as there will be no ODBC connections into the IP database), please can you resubmit the CA to exclude this item."
07/05/10 AK - Email rec'd from Alan Raper on 19/04/10 stating "Please find attached a revised COR for 1754. The attached version has a minor amendment, in the ECQ section, to that set out from xoserve." Dave Turpin confirmed that this is a variation to the original scope but as status is currently BE-SENT, no amendmend is required. Variation will be managed manually.
11/03/10 AK - Following the release of the Manager Aligned Report, update rec'd from Debi Jones stating that the Business Analyst should be Julie Smart, not Debi Jones.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Denis Regan.
19/01/10 AK - Following email from Alan Raper 08/12/09, change amended from NNW to AND. Revised BER sent to Networks following comments rec'd from Ann Young, NGD.
21/12/09 KB - Email received (18/12) from Anne Young detailing the collated comments in relation to the BER for COR1754. Forwarded to Dave T &amp; Debi Jones.                                                                                                                           
08/12/09 AK - Email rec'd from Alan Raper stating "OK to circulate this document &amp; any other documents associated with this change to all networks." EQR forwarded to Simon Trivella with a note stating "Following authorisation from the NOR, please find attached a copy of the EQR for COR1754."
08/12/09 AK - Email sent to Simon Trivella stating "As this change is classed as a "Named Network" change we cannot forward the EQR to you without written permission from the NOR. We have sent an email requesting this &amp; are currently awaiting a response. As soon as we receive the response, we will let you know." Email also sent to Alan Raper stating "With regard to the attached message from Simon Trivella, this change is classed as a "Named Network" change for NGD only, therefore we cannot forward the EQR to Simon without your written permission to do so. As you agreed to all Distribution Networks receiving the BER, I guess you're OK with us forwarding the EQR to Simon but please can you confirm this?"
08/12/09 AK - Email rec'd from Simon Trivella stating "I'm just looking at COR1754 &amp; realised I haven't got a copy of all the relevant paperwork. I've got the original request that Alan sent in back in September (attached) but I don't know if this is the final version that became COR1754? I've got a copy of the recently issued BER &amp; the BEO but not the EQR, could you send me a copy please?"
24/11/09 AK - Email rec'd from Dave Turpin stating "Please copy in Gary Evans, Anne Young &amp; Brian Tilley on these changes as well as the DN Change Managers, as per the attached message." Attached is an email Dave sent to Alan Raper stating "Thanks for the BEO. Can you confirm that you are happy for me to deliver the BER for this change directly to yourself, the other DN change managers &amp; the SC2004 replacement project at the same time (this afternoon)?" Email rec'd from Alan stating "Happy with that". BER sent to all Distribution Change Managers.</v>
          </cell>
          <cell r="AH45" t="str">
            <v>CLSD</v>
          </cell>
          <cell r="AI45">
            <v>41165</v>
          </cell>
          <cell r="AJ45">
            <v>40099</v>
          </cell>
          <cell r="AK45">
            <v>40099</v>
          </cell>
          <cell r="AL45">
            <v>40340</v>
          </cell>
          <cell r="AM45">
            <v>40326</v>
          </cell>
          <cell r="AN45">
            <v>40326</v>
          </cell>
          <cell r="AO45">
            <v>40447</v>
          </cell>
          <cell r="AP45">
            <v>40939</v>
          </cell>
        </row>
        <row r="46">
          <cell r="A46">
            <v>1755</v>
          </cell>
          <cell r="B46" t="str">
            <v>COR1755</v>
          </cell>
          <cell r="C46" t="str">
            <v>Web Site / Tools Replacement</v>
          </cell>
          <cell r="E46" t="str">
            <v>EQ-CLSD</v>
          </cell>
          <cell r="F46">
            <v>41197</v>
          </cell>
          <cell r="G46">
            <v>0</v>
          </cell>
          <cell r="H46">
            <v>40086</v>
          </cell>
          <cell r="J46">
            <v>0</v>
          </cell>
          <cell r="N46" t="str">
            <v>Workload Meeting 30/09/09</v>
          </cell>
          <cell r="O46" t="str">
            <v>Lorraine Cave</v>
          </cell>
          <cell r="P46" t="str">
            <v>BI</v>
          </cell>
          <cell r="Q46" t="str">
            <v>CLOSED</v>
          </cell>
          <cell r="R46">
            <v>0</v>
          </cell>
          <cell r="AE46">
            <v>0</v>
          </cell>
          <cell r="AF46">
            <v>6</v>
          </cell>
          <cell r="AG46" t="str">
            <v xml:space="preserve">15/10/12 KB - Status set to EQ-CLSD per e-mail from Max Pemberton which confirms decision that other events have superseded the requirements of this project and it is therefore no longer required.                                                                                                   10/09/12 KB - Transferred from DT to LC due to change in roles.                                                                                                                                        09/06/11 AK - Update rec'd from Dave Turpin. He will speak to Dave Forder for clarification as to whether this project is to proceed.
16/05/11 AK - Email sent to Dave Turpin stating "This internal Business Improvement was raised by Dave Forder back in September 2009. The current status is EQ-PNDG on 07/10/09, indicating that no progress has yet been made to this project. At the Workload Meeting on 26/01/11 we received an update stating that this project is awaiting clarification from the Business User whether the change is to proceed. The change was put on hold &amp; the EQ IR date of 31/01/11 removed. Please can you provide an update as to whether this change needs to remain on hold or whether you would like me to write to Graham Frankland as the Process Owner requesting his approval for this change to be closed down?"
14/04/11 AK - Update rec'd from Dave Turpin. There is currently no Analyst assigned to this change. 
26/01/11 AK - Discussed at Workload Meeting today. Awaiting clarification from the Business User whether change is to proceed. Change put on hold &amp; EQ IR date of 31/01/11 removed.
15/12/10 AK - Discussed at Workload Meeting today. EQ IR date moved back to 31/01/11.
18/11/10 AK - Discussed at Workload Meeting on 17/11/10. EQ IR date moved back to 22/12/10. 
22/10/10 AK - Discussed at Workload Meeting on 20/10/10. EQ IR date moved back to 30/11/10. 
23/09/10 AK - Discussed at Workload Meeting on 22/09/10. EQ IR date moved back to 29/10/10.
26/08/10 AK - Discussed at Workload Meeting on 25/08/10. EQ IR date moved back to 30/09/10.
21/07/10 AK - Discussed at Workload Meeting on 21/07/10. EQ IR date moved back to 31/08/10.
01/07/10 AK - Discussed at Workload Meeting on 30/06/10. EQ IR date moved back to 30/07/10.
21/05/10 AK - Discussed at Workload Meeting on 19/05/10.EQ IR date moved back to 30/06/10.
26/04/10 AK - Discussed at Workload Meeting on 21/04/10. EQ IR date amended from 03/05/10 to 31/05/10
07/04/10 MP - Updated EQIR from 16th to 30th April 2010, as per Workload meeting.
29/03/10 AK - Update rec'd from Dave Turpin. EQ IR date amended from 29/03/10 to 16/04/10.
11/03/10 AK - Following the release of the Manager Aligned Report, update rec'd from Debi Jones stating that the Business Analyst should be blank, not Debi Jones.
08/03/10 AK - Update rec'd from Dave Turpin. EQ IR date amended from 05/03/10 to 29/03/10.
25/02/10 AK - Dave Turpin advised that the EQ IR date had changed from 26/02/10 to 05/03/10.
17/02/10 AK - Dave Turpin gave an update at Workload Meeting on 17/02/10. The Project Team are currently carrying out work on the initial change request that was received in order to establish requirements. EQ IR date to remain 26/02/10. 
12/02/10 AK - Email rec'd from Dave Turpin with a Change Request attached from Dave Forder. This document represents the Project Mandate.
04/02/10 AK - External Spend Category is missing from the Tracking Sheet. Populated as 6 in line with Financial Spend document, as per Max Pemberton.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Graham Frankland.
11/01/10 AK - Discussed at Workload Meeting on 06/01/10. EQ IR date amended from 15/01/10 to 26/02/10.
30/11/09 AK - Update rec'd from Dave Turpin stating that the Project Team are still awaiting paperwork from the originator, therefore EQ IR date amended from 30/11/09 to 15/01/10.
07/10/09 KB - Approved at Workload meeting on 30/09/09 - Log on tracking sheet with futuristic EQ IR date in order to retain visibility.  </v>
          </cell>
        </row>
        <row r="47">
          <cell r="A47">
            <v>1987</v>
          </cell>
          <cell r="B47" t="str">
            <v>COR1987</v>
          </cell>
          <cell r="C47" t="str">
            <v>Implementation of Modification Proposal 0292 (AQ Appeal Threshold)</v>
          </cell>
          <cell r="D47">
            <v>40898</v>
          </cell>
          <cell r="E47" t="str">
            <v>PD-CLSD</v>
          </cell>
          <cell r="F47">
            <v>41284</v>
          </cell>
          <cell r="G47">
            <v>0</v>
          </cell>
          <cell r="H47">
            <v>40456</v>
          </cell>
          <cell r="I47">
            <v>40470</v>
          </cell>
          <cell r="J47">
            <v>0</v>
          </cell>
          <cell r="K47" t="str">
            <v>ALL</v>
          </cell>
          <cell r="M47" t="str">
            <v>Alan Raper</v>
          </cell>
          <cell r="N47" t="str">
            <v>Workload Meeting 06/10/10</v>
          </cell>
          <cell r="O47" t="str">
            <v>Lorraine Cave</v>
          </cell>
          <cell r="P47" t="str">
            <v>CO</v>
          </cell>
          <cell r="Q47" t="str">
            <v>COMPLETE</v>
          </cell>
          <cell r="R47">
            <v>1</v>
          </cell>
          <cell r="T47">
            <v>0</v>
          </cell>
          <cell r="U47">
            <v>40487</v>
          </cell>
          <cell r="V47">
            <v>40501</v>
          </cell>
          <cell r="W47">
            <v>40884</v>
          </cell>
          <cell r="Y47" t="str">
            <v>Pre Sanction Meeting 29/11/11</v>
          </cell>
          <cell r="Z47">
            <v>199080</v>
          </cell>
          <cell r="AC47" t="str">
            <v>SENT</v>
          </cell>
          <cell r="AD47">
            <v>40899</v>
          </cell>
          <cell r="AE47">
            <v>0</v>
          </cell>
          <cell r="AF47">
            <v>3</v>
          </cell>
          <cell r="AG47" t="str">
            <v>11/01/13 DP - CCN Received from Alan Raper. CCN Sent to distribution. COR Closed. Status CLSD.
10/09/12 KB - Transferred from DT to LC due to change in roles. 
25/07/12 KB - Awaiting final invoices - CCN due date moved back to 31/08 per DT.                                                                                                29/05/12 KB - Following discussion at last Workload meeting, DT confirmed verbally that change was successfully implemented.                                                                                                                                                                                                         15/12/11 KB - Revised BER received form Mark Leah with amendments made to section 2.5 (Funding) to reflect comments made at the CMSG meeting on 14/12/11 regarding the recovery of internal and external project costs to the DN's.                                                                                                                                                                                              29/11/11 KB - BER and Business Case submitted to Pre Sanction Meeting for review and     approval.  Both documents were approved, with comments.  Based on this, this change will be taken off hold and BER date inserted onto tracking sheet.                                                                   18/02/11 AK - Minutes from CMSG on 11/02/11 state "Legal text is currently being prepared by Joanna Fergusson. Alan Raper (the NOR for this change) agreed that change can be put on hold pending an Ofgem decision. The BER which was due on 11/02/11 is no longer expected.
15/02/11 AK - It was agreed at CMSG on 11/02/11 that this change will go on hold pending direction from Ofgem. BER due date of 11/02/11 removed &amp; change put on hold.
09/02/11 AK - Discussed at Workload Meeting today. Update rec'd from Simon Trivella advising that change is awaiting decision from Ofgem. Authorisation will be required from Alan Raper for change to go 'On Hold'.
02/02/11 - Awaiting Ofgem decision, per Simon Trivella.  Authorisation will be required from Alan Raper for change to go 'on hold' if Ofgem decision deems this necessary.             
20/01/11 AK - Email rec'd from Simon Trivella stating "Mod 0292 was discussed at today’s Mod Panel meeting and we widen the debate to also consider the appropriateness of a 2011 or 2012 implementation (subject to an Ofgem direction). We went through a long debate about the implementation date and, after much discussions, we are in the position that a 2011 implementation does not seem possible.  Putting aside the competition arguments for the 2011/2012 dates the main reason is the role of the UK Link Committee.  It is clear that the UKLC would not support implementation outside of the standard releases or within the 6 month required notice period (as BGT will vote against it and it has to be unanimous). There would be no opportunity for the Transporters to go against UKLC decision as we do not need to implement this in 2011 to comply with UNC or any legal requirement. There was no official decision taken today (no ability to do so) but we can now down tools until we have a decision from Ofgem. If Ofgem direct is to implement then we would only be considering implementation for 2012."
19/01/11 AK - Following communication between Ian Snookes &amp; Alan Raper, Alan has sent an email confirming that the funding pot should be Pot 3, rather than Pot 5.
22/10/10 AK - Email sent to Steve Adcock from Alan Raper stating "At our DN Forum today we spent an hour with Jon Dixon discussing various changes but at the same time he took the opportunity to have a bit of go at at (fairly politely!) regarding 270 &amp; 292/293. He seems to be under the impression that we are going to struggle to deliver either for next year. While we agreed that 270 is more a Nexus delivery timescale, we said that we hoped that 292/3 could be implemented by the time its needed for the next AQ review. Ofgem will almost certainly sign off a 292 type mod and we need to pull the stops out to get the changes to meet shipper &amp; Ofgem aspirations. Looking at the EQR delivery date, we are still early in the COR process but, ultimately, its looking almost certain that we will issue an instruction to implement a change. Is there anything that can be done to speed up the process &amp; prioritise this change to ensure we implement prior to the next AQ Appeal process window?"
20/10/10 AK - An EQ IR was sent today from Programme Office giving an EQR due date of 23/11/10.
19/10/10 AK - Change was originally assigned to Dave Turpin / Rachel Nock, however it appears that this change is not the one they thought it was &amp; the team do not have capacity to work on this. In view of this, the change has been "unallocated" &amp; has been Minuted as an outstanding action for Workload Meeting.</v>
          </cell>
          <cell r="AH47" t="str">
            <v>CLSD</v>
          </cell>
          <cell r="AI47">
            <v>41284</v>
          </cell>
          <cell r="AJ47">
            <v>40505</v>
          </cell>
          <cell r="AK47">
            <v>40505</v>
          </cell>
          <cell r="AL47">
            <v>40917</v>
          </cell>
          <cell r="AM47">
            <v>40899</v>
          </cell>
          <cell r="AN47">
            <v>40899</v>
          </cell>
          <cell r="AO47">
            <v>41047</v>
          </cell>
          <cell r="AP47">
            <v>41152</v>
          </cell>
        </row>
        <row r="48">
          <cell r="A48">
            <v>1154.05</v>
          </cell>
          <cell r="B48" t="str">
            <v>COR1154.05</v>
          </cell>
          <cell r="C48" t="str">
            <v>Industry Engagement</v>
          </cell>
          <cell r="E48" t="str">
            <v>PD-CLSD</v>
          </cell>
          <cell r="F48">
            <v>41192</v>
          </cell>
          <cell r="G48">
            <v>0</v>
          </cell>
          <cell r="H48">
            <v>41178</v>
          </cell>
          <cell r="I48">
            <v>41192</v>
          </cell>
          <cell r="J48">
            <v>0</v>
          </cell>
          <cell r="N48" t="str">
            <v>Workload Meeting 26/09/12</v>
          </cell>
          <cell r="O48" t="str">
            <v>Andy Watson</v>
          </cell>
          <cell r="P48" t="str">
            <v>BI</v>
          </cell>
          <cell r="Q48" t="str">
            <v>COMPLETE</v>
          </cell>
          <cell r="R48">
            <v>0</v>
          </cell>
          <cell r="S48">
            <v>41425</v>
          </cell>
          <cell r="AE48">
            <v>0</v>
          </cell>
          <cell r="AF48">
            <v>7</v>
          </cell>
          <cell r="AG48" t="str">
            <v>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0/10/12 KB - Update provided at the Workload meeting - Business Case will go to the Project Board on 18/10/12.</v>
          </cell>
          <cell r="AJ48">
            <v>41631</v>
          </cell>
        </row>
        <row r="49">
          <cell r="A49">
            <v>1154.06</v>
          </cell>
          <cell r="B49" t="str">
            <v>COR1154.06</v>
          </cell>
          <cell r="C49" t="str">
            <v>Capability Analysis</v>
          </cell>
          <cell r="E49" t="str">
            <v>PD-CLSD</v>
          </cell>
          <cell r="F49">
            <v>41373</v>
          </cell>
          <cell r="G49">
            <v>0</v>
          </cell>
          <cell r="H49">
            <v>41178</v>
          </cell>
          <cell r="I49">
            <v>41192</v>
          </cell>
          <cell r="J49">
            <v>0</v>
          </cell>
          <cell r="N49" t="str">
            <v>Workload Meeting 26/09/12</v>
          </cell>
          <cell r="O49" t="str">
            <v>Andy Watson</v>
          </cell>
          <cell r="P49" t="str">
            <v>BI</v>
          </cell>
          <cell r="Q49" t="str">
            <v>COMPLETE</v>
          </cell>
          <cell r="R49">
            <v>0</v>
          </cell>
          <cell r="AE49">
            <v>0</v>
          </cell>
          <cell r="AF49">
            <v>7</v>
          </cell>
          <cell r="AG49" t="str">
            <v>09/04/13 KB - Stream closed as per e-mail from Andy Watson._x000D_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applicable._x000D_
_x000D_
10/10/12 KB - Update provided at the Workload meeting - Business Case will go to the Project Board on 18/10/12.</v>
          </cell>
          <cell r="AH49" t="str">
            <v>CLSD</v>
          </cell>
          <cell r="AI49">
            <v>41373</v>
          </cell>
        </row>
        <row r="50">
          <cell r="A50">
            <v>1154.1300000000001</v>
          </cell>
          <cell r="B50" t="str">
            <v>COR1154.13</v>
          </cell>
          <cell r="C50" t="str">
            <v>Due Diligence &amp; Prototype</v>
          </cell>
          <cell r="E50" t="str">
            <v>EQ-CLSD</v>
          </cell>
          <cell r="F50">
            <v>41386</v>
          </cell>
          <cell r="G50">
            <v>0</v>
          </cell>
          <cell r="H50">
            <v>41296</v>
          </cell>
          <cell r="J50">
            <v>0</v>
          </cell>
          <cell r="N50" t="str">
            <v>Workload Meeting 23/01/2013</v>
          </cell>
          <cell r="O50" t="str">
            <v>Andy Watson</v>
          </cell>
          <cell r="P50" t="str">
            <v>CO</v>
          </cell>
          <cell r="Q50" t="str">
            <v>CLOSED</v>
          </cell>
          <cell r="R50">
            <v>0</v>
          </cell>
          <cell r="S50">
            <v>41386</v>
          </cell>
          <cell r="AE50">
            <v>0</v>
          </cell>
          <cell r="AF50">
            <v>7</v>
          </cell>
        </row>
        <row r="51">
          <cell r="A51" t="str">
            <v>1154a</v>
          </cell>
          <cell r="B51" t="str">
            <v>COR1154a</v>
          </cell>
          <cell r="C51" t="str">
            <v>Project Nexus Other</v>
          </cell>
          <cell r="E51" t="str">
            <v>EQ-CLSD</v>
          </cell>
          <cell r="F51">
            <v>41178</v>
          </cell>
          <cell r="G51">
            <v>0</v>
          </cell>
          <cell r="H51">
            <v>40246</v>
          </cell>
          <cell r="I51">
            <v>41280</v>
          </cell>
          <cell r="J51">
            <v>0</v>
          </cell>
          <cell r="N51" t="str">
            <v>Workload Meeting 10/03/09</v>
          </cell>
          <cell r="O51" t="str">
            <v>Sat Kalsi</v>
          </cell>
          <cell r="P51" t="str">
            <v>BI</v>
          </cell>
          <cell r="Q51" t="str">
            <v>CLOSED</v>
          </cell>
          <cell r="R51">
            <v>0</v>
          </cell>
          <cell r="AE51">
            <v>0</v>
          </cell>
          <cell r="AF51">
            <v>7</v>
          </cell>
          <cell r="AG51" t="str">
            <v xml:space="preserve">26/09/12 KB - This COR has been closed as per e-mail request from Jo Bradbury - all correspondence filed in relevant folder.                                                                                                                      12/05/11 AK - Project Manager changed from Jane Rocky to Sat Kalsi with effect from 09/05/11.
15/12/10 AK - Discussed at Workload Meeting today. This project was set up to manage the elements of funding for forthcoming Project Nexus activities. EQ IR date moved back to 06/01/13.
30/09/10 AK - Discussed at Workload Meeting on 29/09/10. EQ IR date moved back to 17/12/10 whan a decision will be made whether to continue or close down. 
24/06/10 AK - Discussed at Workload Meeting on 23/06/10. EQ IR date amended from 30/06/10 to 30/09/10.
23/03/10 AK - Sue Turnbull confirmed that no progress is being taken with this project at this time therefore the EQ IR date has been amended from 24/03/10 to 30/06/10.
10/03/10 AK - This change was raised by Jane Rocky to allow the project to separate the finances for Project Nexus Requirements Definition Phase from other areas of Project Nexus to avoid confusion with reporting. Approved at Workload Meeting on 10/03/10.  </v>
          </cell>
        </row>
        <row r="52">
          <cell r="A52">
            <v>3250</v>
          </cell>
          <cell r="B52" t="str">
            <v>COR3250</v>
          </cell>
          <cell r="C52" t="str">
            <v>Completion and return of a ‘GSR’ spreadsheet provided monthly by NGD</v>
          </cell>
          <cell r="D52">
            <v>41662</v>
          </cell>
          <cell r="E52" t="str">
            <v>PD-CLSD</v>
          </cell>
          <cell r="F52">
            <v>41673</v>
          </cell>
          <cell r="G52">
            <v>0</v>
          </cell>
          <cell r="H52">
            <v>41582</v>
          </cell>
          <cell r="I52">
            <v>41593</v>
          </cell>
          <cell r="J52">
            <v>0</v>
          </cell>
          <cell r="K52" t="str">
            <v>NNW</v>
          </cell>
          <cell r="L52" t="str">
            <v>NGD</v>
          </cell>
          <cell r="M52" t="str">
            <v>Alan Raper</v>
          </cell>
          <cell r="O52" t="str">
            <v>Lorraine Cave</v>
          </cell>
          <cell r="P52" t="str">
            <v>CO</v>
          </cell>
          <cell r="Q52" t="str">
            <v>COMPLETE</v>
          </cell>
          <cell r="R52">
            <v>1</v>
          </cell>
          <cell r="U52">
            <v>41659</v>
          </cell>
          <cell r="V52">
            <v>41669</v>
          </cell>
          <cell r="W52">
            <v>41660</v>
          </cell>
          <cell r="Y52" t="str">
            <v>Pre Sanction 03/12/2013</v>
          </cell>
          <cell r="Z52">
            <v>672</v>
          </cell>
          <cell r="AE52">
            <v>0</v>
          </cell>
          <cell r="AF52">
            <v>5</v>
          </cell>
          <cell r="AG52" t="str">
            <v>03/02/14 KB - NB This progressed throught ot completion without the requirement for a Scope of Work as the report had already been completed and issued to NGD.  _x000D_
12/13 KB - BER received from Sue, howeve this is not to be issued until a BEO is received.  _x000D_
04/11/13 KB - Assigned to LC per verbal conversation.  Note that CO submission date has ben set as 04/11/13 as it was received after 3pm on Friday 01/11.</v>
          </cell>
          <cell r="AH52" t="str">
            <v>CLSD</v>
          </cell>
          <cell r="AI52">
            <v>41673</v>
          </cell>
          <cell r="AJ52">
            <v>41604</v>
          </cell>
          <cell r="AO52">
            <v>41668</v>
          </cell>
          <cell r="AP52">
            <v>41669</v>
          </cell>
        </row>
        <row r="53">
          <cell r="A53">
            <v>3261</v>
          </cell>
          <cell r="B53" t="str">
            <v>COR3261</v>
          </cell>
          <cell r="C53" t="str">
            <v>Shipperless Supply Point Report (AWAITING CONFIRMATION OF CLOSURE)</v>
          </cell>
          <cell r="E53" t="str">
            <v>PD-CLSD</v>
          </cell>
          <cell r="F53">
            <v>42450</v>
          </cell>
          <cell r="G53">
            <v>0</v>
          </cell>
          <cell r="H53">
            <v>41597</v>
          </cell>
          <cell r="I53">
            <v>41610</v>
          </cell>
          <cell r="J53">
            <v>1</v>
          </cell>
          <cell r="K53" t="str">
            <v>ADN</v>
          </cell>
          <cell r="M53" t="str">
            <v>Colin Thomson</v>
          </cell>
          <cell r="N53" t="str">
            <v>Lorraine Cave</v>
          </cell>
          <cell r="O53" t="str">
            <v>Lorraine Cave</v>
          </cell>
          <cell r="P53" t="str">
            <v>CO</v>
          </cell>
          <cell r="Q53" t="str">
            <v>CLOSED</v>
          </cell>
          <cell r="R53">
            <v>1</v>
          </cell>
          <cell r="S53">
            <v>42450</v>
          </cell>
          <cell r="AE53">
            <v>0</v>
          </cell>
          <cell r="AF53">
            <v>3</v>
          </cell>
          <cell r="AG53" t="str">
            <v>21/03/16 -Planning meeting today LC happy to close as this work as per DT email evidence. This should have been closed last year._x000D_
_x000D_
14/12/15 Cm Planning meeting -  LC TO GET CLOSEDOWN INFO/CONFIRMATION._x000D_
17/11/15 - CM email chaser to LC to get formal closure from colin Thomson_x000D_
29/09/015 CM: Email sent to  Colin Thomson to confirm we can now formally close this down._x000D_
14/09/15 CM - LC has emailed confirming closed in clarity. I have requested closedown documents to be sent through from LC to close this down in the correct way._x000D_
17/08 CM has emailed DT again for an update_x000D_
30/07/15 CM has emailed Matt Smith chasing for updates as this has been on hold for a while. DT didn't know about this one._x000D_
27/07/15 CM meeting with JR - RA doesn’t know about this one, to check with DT if it is complete._x000D_
20/07/15 CM LC will chase this and CC me and KR._x000D_
30/06/15- CM - In closedown stage, LC to get the closed down documents from Rachel Addison_x000D_
_x000D_
20/06/14 KB - Update from Matt Smith confirming that the report had been delivered, but the ongoing delivery has yet to be resolved.  _x000D_
03/12/13 KB - This piece of work is now being picked up by the Industry Engagement Team and will therefore not follow the usual project governance.    Note sent to Joel seeking his formal approval for the closure of COR3261.  Refer to emails.  EQR due date of 09/12/13 removed.  _x000D_
_x000D_
20/11/13 KB - Spoke to LC. Assign to her &amp; Nita, they are revieiwing whether this is linked to COR3076.</v>
          </cell>
        </row>
        <row r="54">
          <cell r="A54">
            <v>3262</v>
          </cell>
          <cell r="B54" t="str">
            <v>COR3262</v>
          </cell>
          <cell r="C54" t="str">
            <v>AQ Review 2014</v>
          </cell>
          <cell r="E54" t="str">
            <v>PD-CLSD</v>
          </cell>
          <cell r="F54">
            <v>41988</v>
          </cell>
          <cell r="G54">
            <v>0</v>
          </cell>
          <cell r="H54">
            <v>41598</v>
          </cell>
          <cell r="J54">
            <v>0</v>
          </cell>
          <cell r="N54" t="str">
            <v>Linda Whitcroft / Lorraine Cave</v>
          </cell>
          <cell r="O54" t="str">
            <v>Lorraine Cave</v>
          </cell>
          <cell r="P54" t="str">
            <v>BI</v>
          </cell>
          <cell r="Q54" t="str">
            <v>COMPLETE</v>
          </cell>
          <cell r="R54">
            <v>0</v>
          </cell>
          <cell r="S54">
            <v>41988</v>
          </cell>
          <cell r="AE54">
            <v>0</v>
          </cell>
          <cell r="AF54">
            <v>6</v>
          </cell>
          <cell r="AG54" t="str">
            <v>06/10/14 KB - Comms issued to Networks confirming successful implementation; project will now progress through to closedown. _x000D_
10/02/13 KB - Project start date taken from Feb Portfolio Plan. _x000D_
20/11/13 KB - New COR logged per email from Jo Rooney.  No documenst provided as yet (requested from Jo)</v>
          </cell>
          <cell r="AH54" t="str">
            <v>CLSD</v>
          </cell>
          <cell r="AI54">
            <v>41988</v>
          </cell>
          <cell r="AO54">
            <v>41917</v>
          </cell>
        </row>
        <row r="55">
          <cell r="A55">
            <v>3005</v>
          </cell>
          <cell r="B55" t="str">
            <v>COR3005</v>
          </cell>
          <cell r="C55" t="str">
            <v>Gemini Exit UIOLI incorrectly linked to Meter ID</v>
          </cell>
          <cell r="D55">
            <v>41614</v>
          </cell>
          <cell r="E55" t="str">
            <v>PD-CLSD</v>
          </cell>
          <cell r="F55">
            <v>41759</v>
          </cell>
          <cell r="G55">
            <v>0</v>
          </cell>
          <cell r="H55">
            <v>41551</v>
          </cell>
          <cell r="J55">
            <v>0</v>
          </cell>
          <cell r="K55" t="str">
            <v>NNW</v>
          </cell>
          <cell r="L55" t="str">
            <v>NGT</v>
          </cell>
          <cell r="M55" t="str">
            <v>Sean McGoldrick</v>
          </cell>
          <cell r="N55" t="str">
            <v>Lee Foster</v>
          </cell>
          <cell r="O55" t="str">
            <v>Andy Earnshaw</v>
          </cell>
          <cell r="P55" t="str">
            <v>CO</v>
          </cell>
          <cell r="Q55" t="str">
            <v>COMPLETE</v>
          </cell>
          <cell r="R55">
            <v>1</v>
          </cell>
          <cell r="W55">
            <v>41604</v>
          </cell>
          <cell r="Y55" t="str">
            <v>Pre Sanction Meeting 19/11/13</v>
          </cell>
          <cell r="Z55">
            <v>5260</v>
          </cell>
          <cell r="AC55" t="str">
            <v>SENT</v>
          </cell>
          <cell r="AD55">
            <v>41642</v>
          </cell>
          <cell r="AE55">
            <v>0</v>
          </cell>
          <cell r="AF55">
            <v>5</v>
          </cell>
          <cell r="AG55" t="str">
            <v>10/03/14 KB - Per email from Jo Beardsmore dated 06/03 - Unfortunately NG are still reviewing the BUCs and therefore the delivery date of these two CCNs will be later than planned. Will an email with the updated dates suffice.  _x000D_
Spoke to Jo and advised that revised date should be communicated to NGT (if the original date had been communicated).  CCN date of 07/03/14 removed, await confirmation of new date.  _x000D_
25/11/13 KB - This is an unusual request.  The information provided by NGT was translated into a Change Request and routed to the Minor Enhancement team as agreed between Lee Foster &amp; Sean McGoldrick.  However, per email from Jo Beardsmore, this will now progress as a small project with a BER due for delivery on 25/11/13.  Agreed that the request would therefore progress from an XRN to a COR. Advised Jo that as this is now progressing as a project, a SN would also be expected, unless NGT provide formal notification that one is not required.</v>
          </cell>
          <cell r="AH55" t="str">
            <v>CLSD</v>
          </cell>
          <cell r="AI55">
            <v>41759</v>
          </cell>
          <cell r="AL55">
            <v>41627</v>
          </cell>
          <cell r="AM55">
            <v>41642</v>
          </cell>
          <cell r="AO55">
            <v>41686</v>
          </cell>
          <cell r="AP55">
            <v>41738</v>
          </cell>
        </row>
        <row r="56">
          <cell r="A56">
            <v>3218</v>
          </cell>
          <cell r="B56" t="str">
            <v>COR3218</v>
          </cell>
          <cell r="C56" t="str">
            <v>Gemini Exit DN Adjustment Transparency</v>
          </cell>
          <cell r="D56">
            <v>41614</v>
          </cell>
          <cell r="E56" t="str">
            <v>PD-CLSD</v>
          </cell>
          <cell r="F56">
            <v>41746</v>
          </cell>
          <cell r="G56">
            <v>0</v>
          </cell>
          <cell r="H56">
            <v>41551</v>
          </cell>
          <cell r="J56">
            <v>0</v>
          </cell>
          <cell r="K56" t="str">
            <v>NNW</v>
          </cell>
          <cell r="L56" t="str">
            <v>NGT</v>
          </cell>
          <cell r="M56" t="str">
            <v>Sean McGoldrick</v>
          </cell>
          <cell r="N56" t="str">
            <v>Lee Foster</v>
          </cell>
          <cell r="O56" t="str">
            <v>Andy Earnshaw</v>
          </cell>
          <cell r="P56" t="str">
            <v>CO</v>
          </cell>
          <cell r="Q56" t="str">
            <v>COMPLETE</v>
          </cell>
          <cell r="R56">
            <v>1</v>
          </cell>
          <cell r="W56">
            <v>41604</v>
          </cell>
          <cell r="Y56" t="str">
            <v>Pre Sanction Meeting 19/11/13</v>
          </cell>
          <cell r="Z56">
            <v>3476</v>
          </cell>
          <cell r="AC56" t="str">
            <v>SENT</v>
          </cell>
          <cell r="AD56">
            <v>41642</v>
          </cell>
          <cell r="AE56">
            <v>0</v>
          </cell>
          <cell r="AF56">
            <v>5</v>
          </cell>
          <cell r="AG56" t="str">
            <v>10/03/14 KB - Per email from Jo Beardsmore dated 06/03 - Unfortunately NG are still reviewing the BUCs and therefore the delivery date of these two CCNs will be later than planned. Will an email with the updated dates suffice.  _x000D_
Spoke to Jo and advised that revised date should be communicated to NGT (if the original date had been communicated).  CCN date of 07/03/14 removed, await confirmation of new date.  _x000D_
25/11/13 KB - This is an unusual request.  The information provided by NGT was translated into a Change Request and routed to the Minor Enhancement team as agreed between Lee Foster &amp; Sean McGoldrick.  However, per email from Jo Beardsmore, this will now progress as a small project with a BER due for delivery on 25/11/13.  Agreed that the request would therefore progress from an XRN to a COR. Advised Jo that as this is now progressing as a project, a SN would also be expected, unless NGT provide formal notification that one is not required.</v>
          </cell>
          <cell r="AH56" t="str">
            <v>CLSD</v>
          </cell>
          <cell r="AI56">
            <v>41746</v>
          </cell>
          <cell r="AL56">
            <v>41627</v>
          </cell>
          <cell r="AM56">
            <v>41642</v>
          </cell>
          <cell r="AO56">
            <v>41686</v>
          </cell>
          <cell r="AP56">
            <v>41738</v>
          </cell>
        </row>
        <row r="57">
          <cell r="A57">
            <v>1974</v>
          </cell>
          <cell r="B57" t="str">
            <v>COR1974</v>
          </cell>
          <cell r="C57" t="str">
            <v>Shipper Credit Contact Details</v>
          </cell>
          <cell r="D57">
            <v>40469</v>
          </cell>
          <cell r="E57" t="str">
            <v>PD-CLSD</v>
          </cell>
          <cell r="F57">
            <v>40687</v>
          </cell>
          <cell r="G57">
            <v>0</v>
          </cell>
          <cell r="H57">
            <v>40317</v>
          </cell>
          <cell r="I57">
            <v>40332</v>
          </cell>
          <cell r="J57">
            <v>0</v>
          </cell>
          <cell r="K57" t="str">
            <v>ALL</v>
          </cell>
          <cell r="M57" t="str">
            <v>Joel Martin</v>
          </cell>
          <cell r="N57" t="str">
            <v>Workload Meeting 19/05/10</v>
          </cell>
          <cell r="O57" t="str">
            <v>Lorraine Cave</v>
          </cell>
          <cell r="P57" t="str">
            <v>CO</v>
          </cell>
          <cell r="Q57" t="str">
            <v>COMPLETE</v>
          </cell>
          <cell r="R57">
            <v>1</v>
          </cell>
          <cell r="T57">
            <v>0</v>
          </cell>
          <cell r="U57">
            <v>40333</v>
          </cell>
          <cell r="V57">
            <v>40347</v>
          </cell>
          <cell r="W57">
            <v>40438</v>
          </cell>
          <cell r="X57">
            <v>40438</v>
          </cell>
          <cell r="Y57" t="str">
            <v>XM2 Review Meeting 14/09/10</v>
          </cell>
          <cell r="Z57">
            <v>12390</v>
          </cell>
          <cell r="AC57" t="str">
            <v>SENT</v>
          </cell>
          <cell r="AD57">
            <v>40478</v>
          </cell>
          <cell r="AE57">
            <v>0</v>
          </cell>
          <cell r="AF57">
            <v>4</v>
          </cell>
          <cell r="AG57" t="str">
            <v>10/09/12 KB - Transferred from DT to LC due to change in roles.                                                                                                                         09/03/11 AK - Email rec'd from Joel Martin in response to previous email stating "Ok, note to JO required I think." Joanna Fergusson responded stating "Agree. Are you going to draft it?" &amp; Joel responded "yes, should be relatively straight forward."
09/03/11 AK - Email sent to Brendan Gill from Joel Martin stating "What are the latest stats on this."  Response returned by Dale Marks stating "We have received contact details for three more Shippers since I sent the report on the 2nd, giving a total of 60 of 166 (36%)."
02/03/11 AK - In response to the email sent by Brendan Gill on 28/02/11 stating "Joel - Do you want to write out via the Joint Office to remind shippers?" Joel Martin has responded stating "I can do yes. If all feel it would beneficial."
02/03/11 AK - Email sent to Simon Trivella from Dale Marks stating "Please see the attached list of contact details that we have received so far." Response rec'd from Sue Davies from WWU stating "Thanks for this...just to save me a ticking exercise any chance we could have either a full list of Users with the lines blank on those not updated yet or a separate list of those outstanding?"
28/02/11 AK - Email sent to Networks by Brendan Gill stating "The Customer Lifecycle Team have now received 55 out of 166 Shipper Credit Contacts (33.13%). Joel - Do you want to write out via the Joint Office to remind shippers?" Response rec'd from Simon Trivella stating "It may be worth sharing the data that you have received as for DNs the 55 responses may well cover the majority of ‘active’ Shippers? We would also then be able to see who had not responded and may be able to help with chasing/reminding them."
15/02/11 AK - Email sent to Networks by Brendan Gill stating "xoserve Customer Lifecycle wrote out to all Shippers at the beginning of February requesting that they provide Shipper Credit Contact Details to xoserve. A copy of the note is attached for your information. Of the 165 UNC signatories we have received 51 responses/contacts (30%) to date. Joel - I think the approach we agreed was for Customer Lifecycle to obtain the contacts using the contacts that we have and then you would then look to issue a notice through the Joint Office as a reminder. We do not intend to start issuing the reports to the Network Operators until such time as we have a more complete data set."
15/02/11 AK - Response sent to Networks by Dave Turpin stating "Excellent - we will get this process confirmed and get a first cut of the data to you as well probably." Joel Martin responded stating "No, the last conversation I had with Xoserve you guys were going to write out to the existing contacts specifying what data you needed &amp; the e-mail address to send the information to.... "
15/02/11 AK - Email response rec'd from Joanna Fergusson stating "I’m not suggesting that the project should include assurance on complete capture of the data, just assurance that the processes are in place as you suggest. As I hadn’t seen notification to collect the data – obviously if you are receiving some it is out there, &amp; am not aware of when DNs can expect to receive the first batch of information I want to make sure these are in place. If we can confirm the expectation of when we will receive the initial output from the project &amp; confirmation of how frequently we will see updates, then I will be happy to close this."
15/02/11 AK - Email sent by Dave Turpin to Joanna stating "I thought that Joel arranged for the notification to be placed on the JO website with information on where the shippers were to supply their contact details. Joel -can you confirm this? I spoke to Brendan towards the end of last week &amp; approximately 25% of shippers had provided their details. It may take a long time to get a complete set of data but I think that the set-up is complete, provided that we have agreed the communication timeline for passing this information on to DNs (Michelle/Stephen/Brendan - can we confirm the arrangements). I would have thought that the assurance that a process flow is in place for provision of this data on a regular basis would provide sufficient handover for the project to close &amp; that any activities to ensure that the dataset is comprehensive would become a deliverable of the ongoing process. I am not sure that we agreed to take on an activity to either obtain a complete dataset (although we are assisting with this &amp; will continue to do so) or to do any work to proactively maintain this dataset (i.e. the data would only be updated on receipt of new information from a shipper &amp; this information would not be solicited). Are you suggesting that you would prefer to see the initial data-capture from all shippers as a project deliverable &amp; that the project should remain open until this is complete (we had not currently planned to do this and saw the project delivery as the provision of a mechanism &amp; system which has been completed)?"
14/02/11 AK - Following the release of the CCN to Networks, email rec'd from Joanna Fergusson stating "Did xoserve write out to all shippers to obtain the contact details to populate the database in the first instance? I am not aware of seeing any communication on this (I might just have missed it). If this has been done &amp; the details are now in the database, I am not aware of xoserve having issued the results to the DNs which I believe should be done regularly in the same way as the emergency contact details. Until I am confident that this is completed &amp; there is a process in place I am nervous about closing this."
10/01/11 AK - Email rec'd from Stephen Chivers advising that CCN due date amended from 17/01/11 to 14/02/11. Update rec'd from Max Pemberton stating "Waiting for an invoice from Wipro which is late". 
21/12/10 AK - Email rec'd from Stephen Chivers stating "Please note that following a ‘Go’ decision this afternoon, the new offline system D336 Shipper Credit Contact Details has been implemented in production and is now live."
02/11/10 KB - Tracking sheet updated to reflect project start date, planned implementation date and CCN due date, per e-mail received from Stephen Chivers.                                                                    
12/08/10 AK - Ed Healy advised that the Business Analyst has changed to Stephen Chivers. 
02/08/10 AK - Email rec'd from Joel Martin stating "The date is fine. If the MOD is implemented we can provide an implementation date prior to the completion of the solution as the information exchange mode will be e-mail." BER due date amended from 13/08/10 to 17/09/10.
30/07/10 AK - Email sent to Joel Martin from Debi Jones stating "We previously indicated that the BER would be delivered on 13/08/10. As per our discussion today we are still awaiting confirmation from the Network Operators on the scope changes that were suggested to increase the dataset that xoserve would hold within the new database. As a result the BER delivery date is now anticipated to be 17/09/10, subject to confirmation of the scope changes required. Please could you confirm by return of email your acceptance of the new BER delivery date."</v>
          </cell>
          <cell r="AH57" t="str">
            <v>CLSD</v>
          </cell>
          <cell r="AI57">
            <v>40687</v>
          </cell>
          <cell r="AJ57">
            <v>40332</v>
          </cell>
          <cell r="AK57">
            <v>40332</v>
          </cell>
          <cell r="AL57">
            <v>40483</v>
          </cell>
          <cell r="AM57">
            <v>40492</v>
          </cell>
          <cell r="AO57">
            <v>40533</v>
          </cell>
          <cell r="AP57">
            <v>40588</v>
          </cell>
        </row>
        <row r="58">
          <cell r="A58">
            <v>3852</v>
          </cell>
          <cell r="B58" t="str">
            <v>COR3852</v>
          </cell>
          <cell r="C58" t="str">
            <v>UNC Modification 0534: Maintaining the efficacy of the NTS Optional Commodity (‘shorthaul’) tariff at Bacton entry points</v>
          </cell>
          <cell r="D58">
            <v>42482</v>
          </cell>
          <cell r="E58" t="str">
            <v>PD-CLSD</v>
          </cell>
          <cell r="F58">
            <v>42902</v>
          </cell>
          <cell r="G58">
            <v>0</v>
          </cell>
          <cell r="H58">
            <v>42312</v>
          </cell>
          <cell r="I58">
            <v>42326</v>
          </cell>
          <cell r="J58">
            <v>0</v>
          </cell>
          <cell r="K58" t="str">
            <v>TNO</v>
          </cell>
          <cell r="L58" t="str">
            <v>NGT</v>
          </cell>
          <cell r="M58" t="str">
            <v>Beverley Viney</v>
          </cell>
          <cell r="N58" t="str">
            <v>ICAF - 11/11/15</v>
          </cell>
          <cell r="O58" t="str">
            <v>Lorraine Cave</v>
          </cell>
          <cell r="P58" t="str">
            <v>CO</v>
          </cell>
          <cell r="Q58" t="str">
            <v>COMPLETE</v>
          </cell>
          <cell r="R58">
            <v>0</v>
          </cell>
          <cell r="T58">
            <v>0</v>
          </cell>
          <cell r="U58">
            <v>42359</v>
          </cell>
          <cell r="V58">
            <v>42375</v>
          </cell>
          <cell r="W58">
            <v>42438</v>
          </cell>
          <cell r="X58">
            <v>42489</v>
          </cell>
          <cell r="Y58" t="str">
            <v>Pre-Sanction 01/03/2016</v>
          </cell>
          <cell r="Z58">
            <v>2413</v>
          </cell>
          <cell r="AC58" t="str">
            <v>SENT</v>
          </cell>
          <cell r="AD58">
            <v>42486</v>
          </cell>
          <cell r="AE58">
            <v>1</v>
          </cell>
          <cell r="AF58">
            <v>5</v>
          </cell>
          <cell r="AG58" t="str">
            <v>16/06/17 DC Project closed and all dcouments checked_x000D_
12/05/17 DC received the signed ECF from project today._x000D_
27/04/17 DC CCN recevied from Networks today, email sent to DD asking for the signed ECF to be sent to us._x000D_
07/04/17 DC CCN sent to networks today._x000D_
28/03/17 DC update from Mikes palnning meeting ccn due date end of april._x000D_
17/03/17 DC Status changed after discussion with ME_x000D_
24/08/16:Cm From planning meeting from DD the project will closedown this year now due to ongoing charging will be settled this year._x000D_
27/07/16: CM This is still in closedown, but Emma Rose has given an update saying they need to maintain the costs until UK Link goes live. Therefore this won't closedown until Oct 2017-_x000D_
Closedown is going to be put on hold due to the need to keep the project open until financial spend is complete._x000D_
The Pertemp who will be running the monthly invoicing process is being paid for from the Project budget, we have projected that this will run until October 2017. The process that we have implemented is temporary and will be replaced by an enduring solution as part of Gemini EU Phase 4. _x000D_
_x000D_
25/07/16: CM Update from DD - closedown will be due 31.08.16. This was implemented on 3rd July 16. CM to clarify docs._x000D_
13/04/16 PCC form approved to move above the line 10.05.16_x000D_
26/04/16 DC SN sent to the Networks today._x000D_
22/04/16 DC CA received from network and forwarded onto projects._x000D_
21/04/16 DC BER sent out to networks._x000D_
18/04/16: BER and EAF will be going to Pre-sanction this week._x000D_
13/04/16: Cm Spoke to DD and he has confirmed that the BER will not go to networks until  29/04/16. DD will send over the email proof to BV confirming this._x000D_
 21.03.16 CM Planning meeting - 	Once CA back need t e PCC form can be produced.	 LC needs to send me an email explaining the meetings they have had with Beverley. _x000D_
03/03/16 DC Spoke to DN and he said that this BER will be pushed back again.  LC is to send something over in the next day or day._x000D_
17/02/16: CM Darran has sent out the amended BER due date to networks with 9th March._x000D_
16/02/16 DC Spoke to DD today, he has been speaking with MT who has pointed him in other directions for answers to queries on the BER for this project.  He is waiting to speak to Harfan who is not available at the moment.  He will come back to me once he has had a conversation with him._x000D_
12/02/16 DC After many conversations today with the ASA team the BER will not be going to Pre-Sanction next week as no paperwork has been done. Darren did say he would look at this when he is back in Tuesday as he knows nothing about it._x000D_
28/01/16: Cm Planning meeting- LC to produce start up doc_x000D_
06/01/2016 CM : BEIR sent to networks and BER will be due on 18.02.2016_x000D_
22/12/15: BEO Received from BV- she has stated that this Mod has already been implemented and therefore implementation of the change is required as soon as possible. This note and BEO sent out to the Project team._x000D_
21/12/2015: Cm EQR received from LC and sent out to the networks- LC confirmed no need to go into pre-sanction for approval as no costs within BER._x000D_
18/12/15 SC spoke to LC she said the EQR will be sent out Monday and doesn't need to go to Pre Sanction._x000D_
14/12/15 Cm planning meeting -- EQIR – MEETING WITH DAN, MT DAVE TO HAVE THIS WEEK, LC TO COME BACK?_x000D_
_x000D_
02/12/15: CM LC has ask me to send out the EQIR date on Week commencing 21/12/15_x000D_
30/11/15: CM Spoke to LC about EQR due on 02.12.15- LC needs to have a catch up with DT regarding this_x000D_
25/11/15: Discussed at ICAF today - More discussion to be had between DT, JR and LD. LC to provide Portfolio Office with and update if EQR or BER going to networks on 02.12.15_x000D_
23/11/15 DC - sent LC a reminder that this EQR needs to go to Pre-sanction on 1/12/15 at the latest._x000D_
18/11/15: LC has had a follow up meeting with IS Ops and CR will need to be raised at a later time. 2 parts of analysis to be done. CM will chase up from DT when this analysis will be done. _x000D_
18/11/15 CM: Emma Smith has raised at ICAF today discussion with all business participants today and can confirm this mod/change does has have a significant impact on UK Link programme and will require a CR to progress, however this would get rejected for a later release as new requirement._x000D_
LC has had a follow up meeting with IS Ops and CR will need to be raised at a later time. 2 parts of analysis to be done. EQIR gone out today_x000D_
17/11/15: CM WBS now created - XAO/05086	- logged onto the SAP easycoder_x000D_
13/11/15: CM emailed received from Emma Smith explaining that there will be UK Link Impacts and all business participants today and can confirm this mod/change does has have a significant impact on UK Link programme and will require a CR to progress, however this would get rejected for a later release as new requirement. This needs to be dicuss at next weeks ICAF meeting._x000D_
11/11/15: CM Approved at ICAF today. ASA project team to manage the interim solution. MT have completed a ROM for this. Pot 5 change.  No UK Link impacts. Logged onto Database and Clarity. WBS codes requested. Emailed over to Matt McGrory to go onto master plan. CA sent to originator_x000D_
04/11/15: CM CO received today from BV, emailed to the ICAF group and on for sharepoint for next weeks ICAF meeting.</v>
          </cell>
          <cell r="AH58" t="str">
            <v>CLSD</v>
          </cell>
          <cell r="AI58">
            <v>42852</v>
          </cell>
          <cell r="AJ58">
            <v>42359</v>
          </cell>
          <cell r="AK58">
            <v>42359</v>
          </cell>
          <cell r="AL58">
            <v>42496</v>
          </cell>
          <cell r="AM58">
            <v>42486</v>
          </cell>
          <cell r="AN58">
            <v>42486</v>
          </cell>
          <cell r="AO58">
            <v>42554</v>
          </cell>
          <cell r="AP58">
            <v>42853</v>
          </cell>
        </row>
        <row r="59">
          <cell r="A59">
            <v>3882</v>
          </cell>
          <cell r="B59" t="str">
            <v>COR3882</v>
          </cell>
          <cell r="C59" t="str">
            <v>SGN DNS IX Gateway router in Pyramid Park</v>
          </cell>
          <cell r="D59">
            <v>42388</v>
          </cell>
          <cell r="E59" t="str">
            <v>PD-CLSD</v>
          </cell>
          <cell r="F59">
            <v>42689</v>
          </cell>
          <cell r="G59">
            <v>0</v>
          </cell>
          <cell r="H59">
            <v>42324</v>
          </cell>
          <cell r="J59">
            <v>0</v>
          </cell>
          <cell r="K59" t="str">
            <v>NNW</v>
          </cell>
          <cell r="L59" t="str">
            <v>SGN</v>
          </cell>
          <cell r="M59" t="str">
            <v>Colin Thomson</v>
          </cell>
          <cell r="N59" t="str">
            <v>ICAF - 18.11.2015_x000D_
Pre-sanction  BER-12.01.2016</v>
          </cell>
          <cell r="O59" t="str">
            <v>Darran Dredge</v>
          </cell>
          <cell r="P59" t="str">
            <v>CO</v>
          </cell>
          <cell r="Q59" t="str">
            <v>CLOSED</v>
          </cell>
          <cell r="R59">
            <v>0</v>
          </cell>
          <cell r="S59">
            <v>42689</v>
          </cell>
          <cell r="V59">
            <v>42338</v>
          </cell>
          <cell r="W59">
            <v>42381</v>
          </cell>
          <cell r="X59">
            <v>42381</v>
          </cell>
          <cell r="Y59" t="str">
            <v>Pre-Sanction 12.01.2016</v>
          </cell>
          <cell r="Z59">
            <v>1061</v>
          </cell>
          <cell r="AE59">
            <v>0</v>
          </cell>
          <cell r="AF59">
            <v>5</v>
          </cell>
          <cell r="AG59" t="str">
            <v>15/11/16: ECF now received this change was a small project delivered by the Business. Closed as closed as no documents to be produced for initiation and delivery. _x000D_
26/10/16 DC CCN approval received from Networks today._x000D_
25/10/16 DC Chased today for CCN approval._x000D_
18.10.16: CM I have chased the networks today for a response and approval by Fri 21st Oct_x000D_
26.09.16: Cm CCN sent to the networks today for approval._x000D_
13/05/16- Moved Close down to end of May from finance meeting with LC- to do ECF and ccn_x000D_
21.03.2016: Cm Planning meeting - LC to send the EAF this week._x000D_
28/01/16: CM Planning meeting today LC to sumit a PCC form to close down on plan_x000D_
21/01/16 CM: Meeting with LC today. No scope notification to go out. The next stage will be to close down this project. No CCN is required to be sent to the networks as in the CA document which was approved by the networks, they are happy that this change will now be closed with an ECF only._x000D_
_x000D_
19/01/16 DC: CA received and actioned._x000D_
12/01/16: CM The BER approved at pre-sanction with minor changes which LC has made. This has been agreed to send alon with the CA half filled in for the networks to quickerly approval and send back._x000D_
CM has 31/12/15: CM Emails received from MO and LC work was completed on 09.12.15 for this, LC has the costings for the BER now Cm has emailed both to get the BER sent out before 12th Jan 2016. The BER will have to be sent to the pre-sanction group for review as the next meeting is not until 12.01.16_x000D_
23/12/2015: CM Note sent out to networks today explaining that the BER will not be sent on 23.12.15 but will will be sending them one on 12.01.2016. See email from lorraine in the email filling._x000D_
18/12/15 DC LC said she would chase up DT on this one, and this will not go to Pre-Sanction either._x000D_
16/12/15: Discussed at ICAF today. Dave Turpin explained that the work has been complete for this. LC still requires the costing's to complete the BER for 23/12/15._x000D_
10.12.15: WBS codes set up XAO/05089         _x000D_
01/12/15 CM : BEIR sent out today with BER due for 23.12.15. Update from matt Smith - Had a T-con today (SGN/Vodaphone/Xoserve) and worked out what exactly  Vodaphone needed to do, the job for this has been raised by Vodaphone and we’re just waiting for confirmation when they can schedule it_x000D_
24/11/15 CM Update from Mike Orsler- Just a quick update as of yet the configuration hasn’t  happen this is due to the require IP address has already allocated with in your current IX setup. We will continue to progress this further and I’ll keep you informed with any changes.   _x000D_
19/11/15: Mike this morning and he has said that Monday will not be achievable. Mike has spoken to Colin Thomson this morning to inform him of the situation. I have asked Mike to follow this up in an email to Colin so we have this for audit purposes._x000D_
18/11/15: Approved at ICAF today. Due to the urgent timescales for Monday, this will go straight to BER, skipping the EQR stage. Vodafone will carry out the work for this and SGN will pay for this change. Lorraine Cave/ Portfolio Office to produce BER. Email sent to MO and LC to share the costings._x000D_
Colin Thomson - Target date will be 23.11.15_x000D_
17/11/15: Email received</v>
          </cell>
          <cell r="AH59" t="str">
            <v>CLSD</v>
          </cell>
          <cell r="AI59">
            <v>42669</v>
          </cell>
          <cell r="AP59">
            <v>42635</v>
          </cell>
        </row>
        <row r="60">
          <cell r="A60">
            <v>4192</v>
          </cell>
          <cell r="B60" t="str">
            <v>COR4192</v>
          </cell>
          <cell r="C60" t="str">
            <v>Replacement/Upgrade of Demand Estimation Systems and Processes</v>
          </cell>
          <cell r="E60" t="str">
            <v>CO-RCVD</v>
          </cell>
          <cell r="F60">
            <v>42781</v>
          </cell>
          <cell r="G60">
            <v>0</v>
          </cell>
          <cell r="H60">
            <v>42776</v>
          </cell>
          <cell r="J60">
            <v>0</v>
          </cell>
          <cell r="N60" t="str">
            <v>ICAF 15/02/17_x000D_
Pre-Sacnction Approval via email 07/03/17</v>
          </cell>
          <cell r="O60" t="str">
            <v>Emma Rose</v>
          </cell>
          <cell r="P60" t="str">
            <v>CR</v>
          </cell>
          <cell r="Q60" t="str">
            <v>LIVE</v>
          </cell>
          <cell r="R60">
            <v>0</v>
          </cell>
          <cell r="W60">
            <v>43007</v>
          </cell>
          <cell r="AE60">
            <v>0</v>
          </cell>
          <cell r="AF60">
            <v>6</v>
          </cell>
          <cell r="AG60" t="str">
            <v>23/05/17 DC Email from ME to confirm ER is now project manager not DD_x000D_
/03/17 DC Start up approved today as per email to pre-sanction forum._x000D_
03/03/17: CM Sent out the Start Up approach for Pre-sanction approval on email for approval. Response due back by Tues 7th march end of day._x000D_
_x000D_
16/02/17 DC WBS Codes Requested._x000D_
16/02/17 DC This change was approved at ICAF yesterday, the work is being carried out by FC's team and ASA are doing the project wrapper, the PM will be DD.  The CR will be going to DAG for review.</v>
          </cell>
        </row>
        <row r="61">
          <cell r="A61">
            <v>4188</v>
          </cell>
          <cell r="B61" t="str">
            <v>COR4188</v>
          </cell>
          <cell r="C61" t="str">
            <v>iGMS Evolution Programme (iEP) – National Grid</v>
          </cell>
          <cell r="D61">
            <v>42774</v>
          </cell>
          <cell r="E61" t="str">
            <v>PD-CLSD</v>
          </cell>
          <cell r="F61">
            <v>42902</v>
          </cell>
          <cell r="G61">
            <v>0</v>
          </cell>
          <cell r="H61">
            <v>42773</v>
          </cell>
          <cell r="J61">
            <v>0</v>
          </cell>
          <cell r="K61" t="str">
            <v>TNO</v>
          </cell>
          <cell r="L61" t="str">
            <v>NGT</v>
          </cell>
          <cell r="M61" t="str">
            <v>Beverley Viney</v>
          </cell>
          <cell r="N61" t="str">
            <v>ICAF 15/02/2017_x000D_
Pre-Sanction 28/02/17</v>
          </cell>
          <cell r="O61" t="str">
            <v>Jessica Harris</v>
          </cell>
          <cell r="P61" t="str">
            <v>CO</v>
          </cell>
          <cell r="Q61" t="str">
            <v>COMPLETE</v>
          </cell>
          <cell r="R61">
            <v>0</v>
          </cell>
          <cell r="Y61" t="str">
            <v>Pre-Sanction</v>
          </cell>
          <cell r="AC61" t="str">
            <v>PROD</v>
          </cell>
          <cell r="AD61">
            <v>42802</v>
          </cell>
          <cell r="AE61">
            <v>0</v>
          </cell>
          <cell r="AF61">
            <v>5</v>
          </cell>
          <cell r="AG61" t="str">
            <v>16/06/17 DC Project closed and all documents checked._x000D_
27/04/17 Signed ECF received and uploaded to Config library. _x000D_
27/04/17 CCN received from Networks today, email to MB asking for ECF to be sent._x000D_
10/04/17 DC CCN sent out to networks today._x000D_
28/03/17 DC CCN due 4/4/17._x000D_
09/03/17 DC MB has confirmed that there will be no SN and they will go straight to CCN for this project.  I have added in a date of 27/03/17 for the CCN._x000D_
08/03/17 DC CA received from Networks today._x000D_
01/03/17 DC BER Sent to networks today._x000D_
01/02/17 The PAT Tool is being uploaded to the tracker and config library.  The BER is to go to networks today._x000D_
28/02/17 DC Start-Up and BER approved at Pre-Sanction today.  BER to be sent out tmorrow to networks._x000D_
24/02/17 DC Start-Up and BER submitted for Pre-Sanction 28/2._x000D_
17/02/17 - Approved at ICAF 15/02/17.  A change request (XRN4199) was also approved and sent to the ME Team yesterday as agreed at ICAF.  JH will send a BER out to the network. Acknowledgement sent out to the Project Team and networks, there will be no EQR  for this change JH has been is discussion with BV. WBS codes requested</v>
          </cell>
          <cell r="AH61" t="str">
            <v>CLSD</v>
          </cell>
          <cell r="AI61">
            <v>42852</v>
          </cell>
          <cell r="AP61">
            <v>42798</v>
          </cell>
        </row>
        <row r="62">
          <cell r="A62">
            <v>4189</v>
          </cell>
          <cell r="B62" t="str">
            <v>COR4189</v>
          </cell>
          <cell r="C62" t="str">
            <v>Measurement history for all NTS Entry and NTS Exit Points between 1st July 2016 and 3rd January 2017</v>
          </cell>
          <cell r="D62">
            <v>42828</v>
          </cell>
          <cell r="E62" t="str">
            <v>PD-POPD</v>
          </cell>
          <cell r="F62">
            <v>42891</v>
          </cell>
          <cell r="G62">
            <v>0</v>
          </cell>
          <cell r="H62">
            <v>42775</v>
          </cell>
          <cell r="J62">
            <v>0</v>
          </cell>
          <cell r="K62" t="str">
            <v>TNO</v>
          </cell>
          <cell r="L62" t="str">
            <v>NGT</v>
          </cell>
          <cell r="M62" t="str">
            <v>Beverley Viney</v>
          </cell>
          <cell r="N62" t="str">
            <v>ICAF 15/02/2017_x000D_
Pre-Sanction 28/02/17_x000D_
Pre-Sanction 14/03/17</v>
          </cell>
          <cell r="O62" t="str">
            <v>Hannah Reddy</v>
          </cell>
          <cell r="P62" t="str">
            <v>CO</v>
          </cell>
          <cell r="Q62" t="str">
            <v>LIVE</v>
          </cell>
          <cell r="R62">
            <v>0</v>
          </cell>
          <cell r="Y62" t="str">
            <v>Pre Sanction</v>
          </cell>
          <cell r="Z62">
            <v>3731</v>
          </cell>
          <cell r="AE62">
            <v>0</v>
          </cell>
          <cell r="AF62">
            <v>5</v>
          </cell>
          <cell r="AG62" t="str">
            <v>05/06/17 DC CCN Approval received today._x000D_
30/05/17 DC CCN Sent to networks today._x000D_
11/04/17 DC Email fro HR asking for the CCN date to be pushed out to 26th May._x000D_
03/04/17 DC CA received from networks  today, there will be no SN produced for this project so I have populated the CCN date 10 days after the CA was received._x000D_
15/03/17 DC BER going to networks today._x000D_
14/03/17 DC the BER has an increase in costs, therefore it had to go back to Pre-Sanction.  This was approved today._x000D_
10/03/17 DC BER going to Pre-Sanction 14th._x000D_
01/03/17 DC IB to upload the PAT Tool to the tracker and config lib. The BER has been submitted to go to networks but Manisha has asked to to hold fire on sending it out._x000D_
28/02/17 DC Start-Up and BER approved at Pre-Sanction today._x000D_
27/02/17 DC WBS Codes requested._x000D_
24/02/17 Dc Start-Up approach and BER submitted for Pre-Sanction 28/2._x000D_
17/02/17 DC This CO was approved at ICAF 15/02/17. the requirement are not completely clear so JH is to have discussions with BV to gather more information.  The acknowledgement has been sent to the Network.</v>
          </cell>
          <cell r="AH62" t="str">
            <v>CLSD</v>
          </cell>
          <cell r="AI62">
            <v>42891</v>
          </cell>
          <cell r="AP62">
            <v>42881</v>
          </cell>
        </row>
        <row r="63">
          <cell r="A63">
            <v>4211</v>
          </cell>
          <cell r="B63" t="str">
            <v>COR4211</v>
          </cell>
          <cell r="C63" t="str">
            <v>GSR Data Extract</v>
          </cell>
          <cell r="D63">
            <v>42804</v>
          </cell>
          <cell r="E63" t="str">
            <v>CA-RCVD</v>
          </cell>
          <cell r="F63">
            <v>42804</v>
          </cell>
          <cell r="G63">
            <v>0</v>
          </cell>
          <cell r="H63">
            <v>42787</v>
          </cell>
          <cell r="J63">
            <v>0</v>
          </cell>
          <cell r="K63" t="str">
            <v>NNW</v>
          </cell>
          <cell r="L63" t="str">
            <v>NNW NGD</v>
          </cell>
          <cell r="M63" t="str">
            <v>Andy Clasper</v>
          </cell>
          <cell r="N63" t="str">
            <v>ICAF 22/02/17_x000D_
Pre-Sanction Approval via Email 07/03/17</v>
          </cell>
          <cell r="O63" t="str">
            <v>Lorraine Cave</v>
          </cell>
          <cell r="P63" t="str">
            <v>CO</v>
          </cell>
          <cell r="Q63" t="str">
            <v>LIVE</v>
          </cell>
          <cell r="R63">
            <v>0</v>
          </cell>
          <cell r="V63">
            <v>42801</v>
          </cell>
          <cell r="Y63" t="str">
            <v>PRE Sanction</v>
          </cell>
          <cell r="Z63">
            <v>0</v>
          </cell>
          <cell r="AC63" t="str">
            <v>PROD</v>
          </cell>
          <cell r="AD63">
            <v>42804</v>
          </cell>
          <cell r="AE63">
            <v>0</v>
          </cell>
          <cell r="AF63">
            <v>5</v>
          </cell>
          <cell r="AG63" t="str">
            <v>24/05/17 DC ME spoke to LC in lanning meeting, con fimred waiting closedown doc._x000D_
07/04/17 DC We have had another CO in to do exactly the same work again.  LC has raised a CR and this has gone to the ME Team.  LC will raise a second BER and the change will then close._x000D_
10/03/17 DC Received CA back from networks today._x000D_
09/03/17 BER going out to networks today._x000D_
07/03/17 DC BER and Start up approved today._x000D_
03/03/17: Cm send BER and Start Up approach around for review. Cut off for approvals will be End of day - Tues 7th march - after this time we will assume all approved if not had a ressponce from everyone._x000D_
_x000D_
22/02/17 DC CO approved at ICAF today, Application Suppoort to do the work with LC's team to do project wrapper. WBS Codes requested.</v>
          </cell>
        </row>
        <row r="64">
          <cell r="A64">
            <v>4213</v>
          </cell>
          <cell r="B64" t="str">
            <v>COR4213</v>
          </cell>
          <cell r="C64" t="str">
            <v>JCAPS2PI interface Migrations</v>
          </cell>
          <cell r="D64">
            <v>42825</v>
          </cell>
          <cell r="E64" t="str">
            <v>PD-PROD</v>
          </cell>
          <cell r="F64">
            <v>42830</v>
          </cell>
          <cell r="G64">
            <v>0</v>
          </cell>
          <cell r="H64">
            <v>42787</v>
          </cell>
          <cell r="J64">
            <v>0</v>
          </cell>
          <cell r="K64" t="str">
            <v>NNW</v>
          </cell>
          <cell r="L64" t="str">
            <v>NGD</v>
          </cell>
          <cell r="M64" t="str">
            <v>Andy Clasper</v>
          </cell>
          <cell r="N64" t="str">
            <v>ICAF 01/03/17_x000D_
Pre-Sanction 14/03/17 Start Up_x000D_
Pre-Sanction 28/03/17 BER</v>
          </cell>
          <cell r="O64" t="str">
            <v>Nicola Patmore</v>
          </cell>
          <cell r="P64" t="str">
            <v>CO</v>
          </cell>
          <cell r="Q64" t="str">
            <v>LIVE</v>
          </cell>
          <cell r="R64">
            <v>0</v>
          </cell>
          <cell r="V64">
            <v>42803</v>
          </cell>
          <cell r="W64">
            <v>42823</v>
          </cell>
          <cell r="X64">
            <v>42823</v>
          </cell>
          <cell r="Y64" t="str">
            <v>Pre-Sanction</v>
          </cell>
          <cell r="Z64">
            <v>45250</v>
          </cell>
          <cell r="AC64" t="str">
            <v>PROD</v>
          </cell>
          <cell r="AD64">
            <v>42830</v>
          </cell>
          <cell r="AE64">
            <v>0</v>
          </cell>
          <cell r="AF64">
            <v>5</v>
          </cell>
          <cell r="AG64" t="str">
            <v>29/06/17 Dc Another Change Variation was submitted today._x000D_
12/05/17 DC A change variation was submitted today and copies sent to the Projct team.  Email filed in change orders folder._x000D_
05/04/17 DC SN sent to networks today._x000D_
31/03/17: CA received from networks today and sent to the project teams_x000D_
29/03/17 DC BER Sent to networks_x000D_
24/03/17 DC BER received from projects NW to send over EAF to go with it._x000D_
14/03/17 Dc Start up and PAT Tool approved at Pre-Sancton today, NW to add the start up cost and send to portfolio office._x000D_
10/03/17 Start up and PAT Tool submitted for Pre-Sanction 14th._x000D_
09/03/17 DC BEIR sent to networks today confirming BER date 28th March._x000D_
07/03/17 DC JH has sent an email to the networks today to confirm there will be no EQR issued and a BER will follow in due course._x000D_
01/03/17 CO approved at ICAF today.</v>
          </cell>
          <cell r="AL64">
            <v>42839</v>
          </cell>
          <cell r="AO64">
            <v>42869</v>
          </cell>
          <cell r="AP64">
            <v>42978</v>
          </cell>
        </row>
        <row r="65">
          <cell r="A65">
            <v>3856</v>
          </cell>
          <cell r="B65" t="str">
            <v>COR3856</v>
          </cell>
          <cell r="C65" t="str">
            <v>Demand Side Response related changes</v>
          </cell>
          <cell r="D65">
            <v>42571</v>
          </cell>
          <cell r="E65" t="str">
            <v>CO-CLSD</v>
          </cell>
          <cell r="F65">
            <v>42807</v>
          </cell>
          <cell r="G65">
            <v>1</v>
          </cell>
          <cell r="H65">
            <v>42317</v>
          </cell>
          <cell r="I65">
            <v>42338</v>
          </cell>
          <cell r="J65">
            <v>0</v>
          </cell>
          <cell r="K65" t="str">
            <v>NNW</v>
          </cell>
          <cell r="L65" t="str">
            <v>NGT</v>
          </cell>
          <cell r="M65" t="str">
            <v>Beverley Viney</v>
          </cell>
          <cell r="N65" t="str">
            <v>ICAF 25/11/2015_x000D_
Pre-Sanction 17/05/16 &amp; emailed to pre-sanction group for review on 03/06/16</v>
          </cell>
          <cell r="O65" t="str">
            <v>Nicola Patmore</v>
          </cell>
          <cell r="P65" t="str">
            <v>CO</v>
          </cell>
          <cell r="Q65" t="str">
            <v>COMPLETE</v>
          </cell>
          <cell r="R65">
            <v>0</v>
          </cell>
          <cell r="S65">
            <v>42807</v>
          </cell>
          <cell r="T65">
            <v>85106</v>
          </cell>
          <cell r="U65">
            <v>42461</v>
          </cell>
          <cell r="W65">
            <v>42507</v>
          </cell>
          <cell r="X65">
            <v>42426</v>
          </cell>
          <cell r="Y65" t="str">
            <v>Pre-Sanction 17/05/2016</v>
          </cell>
          <cell r="Z65">
            <v>63423</v>
          </cell>
          <cell r="AC65" t="str">
            <v>SENT</v>
          </cell>
          <cell r="AD65">
            <v>42577</v>
          </cell>
          <cell r="AE65">
            <v>1</v>
          </cell>
          <cell r="AF65">
            <v>5</v>
          </cell>
          <cell r="AG65" t="str">
            <v>13/03/107 Project closed._x000D_
04/01/2017 DC Signed ECF received for this project and 3960._x000D_
12/12/16: CCN approved from the networks for both COR3856 / COR3960_x000D_
25/11/16: CM Amended Business case / AEAF for Pre-sanction next week to be approved. _x000D_
18/11/16 CCN issued to netowrk._x000D_
17/11/16: CCN to be out once project team happy for it to go - as some changes to be made_x000D_
24/08: CM Closedown due to happen in PIS at Mo._x000D_
26:07/16: CM SN sent to networks Implementation brought forward_x000D_
20/07/16: Cm Approved CA recived from Bev Viney emailed over to the project tem for both this project and COR3856_x000D_
03/06/16: Cm Version 2 of the BER sent to the networks today. This went round for review as email to the pre-sanction group._x000D_
17/05/16 BER issued to Networks today._x000D_
17/05/16: Mike waiting on PCC form for project timescales. Revised BER due to go to networks today. BER approved today at Pre-sanction_x000D_
15/04/16: DC BEIR sent out today for COR3856/COR3960 to networks with a BER due date of 17/05/16._x000D_
01/04/16: Cm BEO back from networks. BEIR duie date sent to project for both 3960 and 3856. I have over written the orginial BEO dates _x000D_
15/03/16 DC EQR going out today.  This relates to COR3960, the BER has been sent out already for information only.  The EQR details have been populated as these projects are joined._x000D_
15/03/16 DC The Busines Case and EQR for this project and COR2856 have been approved today._x000D_
23/02/16: CM  JH will have a chat today with BV about sending the formal BER to her. As they have only had it for Info for now. - Update from JH to BV- the Demand Side Response BER provided last week is for information only, providing you with expected maximum costs for a DSR only release. We do not require Change Authorisation for this BER._x000D_
We will be providing a BER for combined delivery of COR3856 (DSR) and COR3960 (EU Summer Release) in around May time (date tbc), which will break down the costs between the two projects. It is for this that we will then require Change Authorisation. _x000D_
I’ll send you separately the details discussed this morning around mobilisation to commence Analysis in April._x000D_
_x000D_
17/02/16: DC sent BER out today - _x000D_
16/02/16 DC Email from JH today, BV is on holiday this week so the BER will go out tomorrow and JH will speak to BV to establish the delivery path and approprite documents for COR3856._x000D_
_x000D_
16/02/16 DC As per Pre-Sanction today this BER is being issue to to NG as informtion only.  It is linked to COR3960, although they are financially separate they will be delivered together.  I will email JH to ask her to put into the BER email that this is for inforamtion only and no CA will be received by the networks._x000D_
_x000D_
05/01/2015 DC BEIR received from AC, sent to networks today._x000D_
_x000D_
23/12/15: CM BEO Received from Beverley Viney today. Sent to project to confirm. Keep Debbie Brace or Gareth Davies informed on all emails for this change_x000D_
_x000D_
22/12/15 DC EQR sent out to the networks today and template filed in change order file._x000D_
22/12/15 DC Start up and EQR approved today.  AC is to send a copy of the EQR to MB taking out the acronyms, she will then get the version approved and sent to us to send out._x000D_
_x000D_
18/12/15 Start up and EQR going to Pre-Sanction Tuesday._x000D_
_x000D_
16/12/15 CM: SB TO PRODUCE PCC FORM TO MOVE ABOVE THE LINE WITH INDICATIVE DATES. SET UP ACTION PLAN TO KEEP CHECKING WITH JH TEAM FOR DATES. JH – START UP DOCS?_x000D_
_x000D_
15/12/15: Cm Update from Jesasica Harris - committed to providing you with an outline timetable of DSR governance documents this week. _x000D_
Based on the early engagement meetings, we aim to issue the EQR on 23/12/15 and the BER by 26/2/16._x000D_
At this stage I need to allow sufficient time for formal supplier engagement and Xoserve Governance, taking the Christmas period into account._x000D_
I anticipate having a better view on the approximate project scale next week and Jessica will share with the netwoks_x000D_
_x000D_
03/12/15: CM Update from jessica - Beverley today and confirmed that I’ll provide a timeline for production of EQR/BER next week. She’s comfortable with that approach and doesn’t need a formal response from Xoserve. JH to come back with further update._x000D_
_x000D_
02/12/15: CM email received from Annie : Jessica and Beverley are meeting today to discuss this (as they were unable to meet yesterday)- may I send over any responses as soon as poss._x000D_
_x000D_
01/12/15; CM email received from Beverly Viney questioning the time scales given for the EQR to take until 29.1.16 - which is 11 weeks? She wants JH to come back with a shorter time frame. CM has spoken to AC about this email and she will come back with JH response._x000D_
_x000D_
30/11/15: EQIR emailed with 29.01.16 for the EQR due date_x000D_
_x000D_
30/11/15 - Email from MB to say new codes have been created for this project._x000D_
_x000D_
30/11/15- Email reminder sent to JH and AC for EQIR due today_x000D_
_x000D_
25/11/15 CM Approved at ICAF this week Jessica Harris will be taking this project on. Keep Annie Crawford in the loop for documentation._x000D_
Logged onto clarity and Change acknowledgment gone out. WBS code_x000D_
_x000D_
24/11/15: CM Update email from JH- This change should be allocated to me for progression. We have had initial discussions with NGT and need to follow up urgently to get supplier costs/timeline as delivery is by 1/10/16. Keep Annie in the loop so she can assist with setting up of the initial documentation._x000D_
_x000D_
18/11/15: Discussed at ICAF this morning and further discussions between Jessica Harris need to take place to understand the risks around this change. Pot 5. Chargeable. This will be deferred until next week. Email sent to Jessica Harris and LC on 18.11.15_x000D_
_x000D_
09/11/15 DC: Change Order Received from BV today. Logged and put into ICAF folder for next week's meeting on 18/11/15.</v>
          </cell>
          <cell r="AH65" t="str">
            <v>CLSD</v>
          </cell>
          <cell r="AI65">
            <v>42716</v>
          </cell>
          <cell r="AJ65">
            <v>42361</v>
          </cell>
          <cell r="AK65">
            <v>42361</v>
          </cell>
          <cell r="AO65">
            <v>42596</v>
          </cell>
          <cell r="AP65">
            <v>42689</v>
          </cell>
        </row>
        <row r="66">
          <cell r="A66">
            <v>1000.04</v>
          </cell>
          <cell r="B66" t="str">
            <v>COR1000.04</v>
          </cell>
          <cell r="C66" t="str">
            <v>VOIP Telephones</v>
          </cell>
          <cell r="E66" t="str">
            <v>CO-CLSD</v>
          </cell>
          <cell r="F66">
            <v>40637</v>
          </cell>
          <cell r="G66">
            <v>0</v>
          </cell>
          <cell r="H66">
            <v>40637</v>
          </cell>
          <cell r="J66">
            <v>0</v>
          </cell>
          <cell r="O66" t="str">
            <v>Iain Collin</v>
          </cell>
          <cell r="P66" t="str">
            <v>BI</v>
          </cell>
          <cell r="Q66" t="str">
            <v>CLOSED</v>
          </cell>
          <cell r="R66">
            <v>0</v>
          </cell>
          <cell r="S66">
            <v>40637</v>
          </cell>
          <cell r="AE66">
            <v>0</v>
          </cell>
          <cell r="AF66">
            <v>7</v>
          </cell>
          <cell r="AG66" t="str">
            <v xml:space="preserve">04/04/11 AK - This section of the Programme is no longer valid. It has been loaded onto the Tracking Sheet but closed down to ensure audit is visible for completion of the full Telecoms Programme.
</v>
          </cell>
        </row>
        <row r="67">
          <cell r="A67">
            <v>1154.07</v>
          </cell>
          <cell r="B67" t="str">
            <v>COR1154.07</v>
          </cell>
          <cell r="C67" t="str">
            <v>Architecture &amp; Technology Options</v>
          </cell>
          <cell r="E67" t="str">
            <v>PD-CLSD</v>
          </cell>
          <cell r="F67">
            <v>41373</v>
          </cell>
          <cell r="G67">
            <v>0</v>
          </cell>
          <cell r="H67">
            <v>41178</v>
          </cell>
          <cell r="I67">
            <v>41192</v>
          </cell>
          <cell r="J67">
            <v>0</v>
          </cell>
          <cell r="N67" t="str">
            <v>Workload Meeting 26/09/12</v>
          </cell>
          <cell r="O67" t="str">
            <v>Andy Watson</v>
          </cell>
          <cell r="P67" t="str">
            <v>BI</v>
          </cell>
          <cell r="Q67" t="str">
            <v>COMPLETE</v>
          </cell>
          <cell r="R67">
            <v>0</v>
          </cell>
          <cell r="AE67">
            <v>0</v>
          </cell>
          <cell r="AF67">
            <v>7</v>
          </cell>
          <cell r="AG67"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67" t="str">
            <v>CLSD</v>
          </cell>
          <cell r="AI67">
            <v>41373</v>
          </cell>
        </row>
        <row r="68">
          <cell r="A68">
            <v>2650</v>
          </cell>
          <cell r="B68" t="str">
            <v>COR2650</v>
          </cell>
          <cell r="C68" t="str">
            <v>Analysis &amp; Development of Options to Sustain UK-Link until 2016</v>
          </cell>
          <cell r="E68" t="str">
            <v>PD-CLSD</v>
          </cell>
          <cell r="F68">
            <v>41285</v>
          </cell>
          <cell r="G68">
            <v>0</v>
          </cell>
          <cell r="H68">
            <v>41053</v>
          </cell>
          <cell r="J68">
            <v>0</v>
          </cell>
          <cell r="N68" t="str">
            <v>Workload Meeting 30/05/12</v>
          </cell>
          <cell r="O68" t="str">
            <v>Sat Kalsi</v>
          </cell>
          <cell r="P68" t="str">
            <v>BI</v>
          </cell>
          <cell r="Q68" t="str">
            <v>COMPLETE</v>
          </cell>
          <cell r="R68">
            <v>0</v>
          </cell>
          <cell r="S68">
            <v>41285</v>
          </cell>
          <cell r="AE68">
            <v>0</v>
          </cell>
          <cell r="AF68">
            <v>7</v>
          </cell>
          <cell r="AG68" t="str">
            <v>24/11/15: CM Update from Mark Pollard -2650 and 2650.1 are to do with UK Link sustaining and the go live date. Once UK Link goes live the 2 items under COR2650.2 and COR2650.3 are on hold on the Portfolio Plan. Neither of these need to go onto the database unless they are brought back into ICAF after UK Link goes live._x000D_
_x000D_
28/04/2015 - COR2650 the Closedown Doc was completed on 11/1/2013 and PIA completed in March 2013._x000D_
_x000D_
03/04/2013 - KB - Update provided by Tony - The PIA was prepared but then not presented to the XEC as the analysis is now to be treated as a project phase._x000D_
_x000D_
27/01/2013 AT - Post Workload Meeting: Preparation of the PIA is underway and aiming to submit to the XEC on 11/3._x000D_
_x000D_
23/01/13 KB - Update provided by Tony Long - Options presentation given to SA and VP on 16/1 with some actions to follow-up. Next meeting with SA and VP 30/1 with 31/1 as programme milestone to close._x000D_
_x000D_
09/01/13 KB - Update provided by Tony Long -  Optimum Solution Options Report received form TCS/Wipro and has been reviewed and approved.  Presentation to Steve Adcock and Vicky Palmer scheduled for 16/1/13 with view to getting agreement to next steps.  PIA being prepared and aiming to present to the 11/2/13 XEC.  NOTE – can the red EQR date be shown as complete / removed._x000D_
_x000D_
14/11/12 KB - Update provided by Tony Long - Considerations are all now complete and report is being produced - on track for 13/12/12._x000D_
_x000D_
08/08/12 PM - Workpacks raised to Wipro and TCS to maximise infrastructure and minimise upgrade with a response due 17/8._x000D_
_x000D_
31/05/12 AK - Change raised for submission to PCC. Discussed at Workload Meeting on 30/05/12. EQIR date populated as 15/06/12, ten business days from date of meeting.</v>
          </cell>
          <cell r="AH68" t="str">
            <v>CLSD</v>
          </cell>
          <cell r="AI68">
            <v>42122</v>
          </cell>
        </row>
        <row r="69">
          <cell r="A69">
            <v>3234.1</v>
          </cell>
          <cell r="B69" t="str">
            <v>COR3234.1</v>
          </cell>
          <cell r="C69" t="str">
            <v>Unregistered Supply Points – Portfolio Clearance Initiative – Stage 2</v>
          </cell>
          <cell r="D69">
            <v>41675</v>
          </cell>
          <cell r="E69" t="str">
            <v>PD-CLSD</v>
          </cell>
          <cell r="F69">
            <v>42012</v>
          </cell>
          <cell r="G69">
            <v>0</v>
          </cell>
          <cell r="H69">
            <v>41610</v>
          </cell>
          <cell r="I69">
            <v>41621</v>
          </cell>
          <cell r="J69">
            <v>1</v>
          </cell>
          <cell r="K69" t="str">
            <v>ADN</v>
          </cell>
          <cell r="M69" t="str">
            <v>Colin Thomson</v>
          </cell>
          <cell r="O69" t="str">
            <v>Lorraine Cave</v>
          </cell>
          <cell r="P69" t="str">
            <v>CO</v>
          </cell>
          <cell r="Q69" t="str">
            <v>COMPLETE</v>
          </cell>
          <cell r="R69">
            <v>1</v>
          </cell>
          <cell r="S69">
            <v>42012</v>
          </cell>
          <cell r="U69">
            <v>41648</v>
          </cell>
          <cell r="V69">
            <v>41661</v>
          </cell>
          <cell r="W69">
            <v>41674</v>
          </cell>
          <cell r="Y69" t="str">
            <v>Pre Sanction Meeting 21/01/14</v>
          </cell>
          <cell r="Z69">
            <v>166138</v>
          </cell>
          <cell r="AC69" t="str">
            <v>SENT</v>
          </cell>
          <cell r="AD69">
            <v>41702</v>
          </cell>
          <cell r="AE69">
            <v>0</v>
          </cell>
          <cell r="AF69">
            <v>3</v>
          </cell>
          <cell r="AG69" t="str">
            <v>Previously logged as COR3275</v>
          </cell>
          <cell r="AH69" t="str">
            <v>CLSD</v>
          </cell>
          <cell r="AI69">
            <v>42012</v>
          </cell>
          <cell r="AJ69">
            <v>41647</v>
          </cell>
          <cell r="AL69">
            <v>41688</v>
          </cell>
          <cell r="AM69">
            <v>41703</v>
          </cell>
          <cell r="AO69">
            <v>41897</v>
          </cell>
        </row>
        <row r="70">
          <cell r="A70">
            <v>3283</v>
          </cell>
          <cell r="B70" t="str">
            <v>COR3283</v>
          </cell>
          <cell r="C70" t="str">
            <v>Recording of DN Siteworks’ / New Network Connection Reference in Central systems_x000D_
(ON HOLD PENDING NEW CO)</v>
          </cell>
          <cell r="E70" t="str">
            <v>BE-CLSD</v>
          </cell>
          <cell r="F70">
            <v>41893</v>
          </cell>
          <cell r="G70">
            <v>0</v>
          </cell>
          <cell r="H70">
            <v>41624</v>
          </cell>
          <cell r="I70">
            <v>41639</v>
          </cell>
          <cell r="J70">
            <v>1</v>
          </cell>
          <cell r="K70" t="str">
            <v>ADN</v>
          </cell>
          <cell r="M70" t="str">
            <v>Joel Martin</v>
          </cell>
          <cell r="N70" t="str">
            <v>ICAF Meeting 18/12/13</v>
          </cell>
          <cell r="O70" t="str">
            <v>Helen Gohil</v>
          </cell>
          <cell r="P70" t="str">
            <v>CO</v>
          </cell>
          <cell r="Q70" t="str">
            <v>CLOSED</v>
          </cell>
          <cell r="R70">
            <v>1</v>
          </cell>
          <cell r="S70">
            <v>41893</v>
          </cell>
          <cell r="U70">
            <v>41730</v>
          </cell>
          <cell r="V70">
            <v>41743</v>
          </cell>
          <cell r="AE70">
            <v>0</v>
          </cell>
          <cell r="AF70">
            <v>3</v>
          </cell>
          <cell r="AG70" t="str">
            <v>10/05/17 DC  Email from CF to say this change has been deferred and will be transferred to Future release._x000D_
11/09/14 Closure approved at CMSG meeting on 11/09/14 (see meeting minutes) as incorporated within COR3457 for a combined CMS release. _x000D_
_x000D_
12/06/14 KB Closure of this CO was approved at CMSG meeting (a new CO will be submitted incorporating 4 CO'S).  BER due date of 30/06 removed.  _x000D_
10/06/14 KB - BER due date moved from 11/06/14 to 30/06/14 - see email.  _x000D_
20/01/14 KB - Update provided by AS - Analysing new CO for potential inclusion within CMS release, liaising with Murray Thomson on other associated ROM work.  EQR IR issued._x000D_
18/12/13 Approved at ICAF.  Nurray Thomson is doing a similar EVS (Network Capacity Referrals) - if Joel is happy to "piggy back" this on, the CO may potentially close.  Until that is agreed, CO to progress in usual way.</v>
          </cell>
          <cell r="AJ70">
            <v>41670</v>
          </cell>
        </row>
        <row r="71">
          <cell r="A71">
            <v>2944</v>
          </cell>
          <cell r="B71" t="str">
            <v>COR2944</v>
          </cell>
          <cell r="C71" t="str">
            <v>Single one-off complete supply point data extract for National Grid Distribution</v>
          </cell>
          <cell r="D71">
            <v>41522</v>
          </cell>
          <cell r="E71" t="str">
            <v>PD-CLSD</v>
          </cell>
          <cell r="F71">
            <v>41702</v>
          </cell>
          <cell r="G71">
            <v>0</v>
          </cell>
          <cell r="H71">
            <v>41323</v>
          </cell>
          <cell r="I71">
            <v>41337</v>
          </cell>
          <cell r="J71">
            <v>0</v>
          </cell>
          <cell r="K71" t="str">
            <v>NNW</v>
          </cell>
          <cell r="L71" t="str">
            <v>NGD</v>
          </cell>
          <cell r="M71" t="str">
            <v>Alan Raper</v>
          </cell>
          <cell r="N71" t="str">
            <v>Workload Meeting 20/02/13</v>
          </cell>
          <cell r="O71" t="str">
            <v>Lorraine Cave</v>
          </cell>
          <cell r="P71" t="str">
            <v>CO</v>
          </cell>
          <cell r="Q71" t="str">
            <v>COMPLETE</v>
          </cell>
          <cell r="R71">
            <v>1</v>
          </cell>
          <cell r="X71">
            <v>41513</v>
          </cell>
          <cell r="Y71" t="str">
            <v>Pre Sanction Meeting 27/08/13</v>
          </cell>
          <cell r="Z71">
            <v>8198</v>
          </cell>
          <cell r="AE71">
            <v>0</v>
          </cell>
          <cell r="AF71">
            <v>5</v>
          </cell>
          <cell r="AG71" t="str">
            <v>18/09/13 KB - As discussed with Lorraine &amp; Nita, this CO has now been implemented and an interim CCN is currently being produced.  Email sent to Alan Raper by way of an SNIR advising that change now delivered and moving to completion and asking his approval.  _x000D_
13/03/13 KB - COR2944 placed on hold per agreement with Alan Raper - refer to e-mail from Lorraine Cave.  EQR due date of 13/03/13 removed pending further notification. _x000D_
27/02/2013 AT - Post Workload Meeting: Sue Turnbull allocated as Business Analyst._x000D_
_x000D_
20/02/2013 AT - Approved at workload meeting 20/02/2013</v>
          </cell>
          <cell r="AH71" t="str">
            <v>CLSD</v>
          </cell>
          <cell r="AI71">
            <v>41702</v>
          </cell>
          <cell r="AL71">
            <v>41535</v>
          </cell>
          <cell r="AO71">
            <v>41536</v>
          </cell>
          <cell r="AP71">
            <v>41687</v>
          </cell>
        </row>
        <row r="72">
          <cell r="A72">
            <v>2313</v>
          </cell>
          <cell r="B72" t="str">
            <v>xrn2313</v>
          </cell>
          <cell r="C72" t="str">
            <v>DDS File Amendment</v>
          </cell>
          <cell r="E72" t="str">
            <v>PD-CLSD</v>
          </cell>
          <cell r="F72">
            <v>40756</v>
          </cell>
          <cell r="G72">
            <v>0</v>
          </cell>
          <cell r="H72">
            <v>40683</v>
          </cell>
          <cell r="I72">
            <v>40697</v>
          </cell>
          <cell r="J72">
            <v>0</v>
          </cell>
          <cell r="K72" t="str">
            <v>NNW</v>
          </cell>
          <cell r="L72" t="str">
            <v>NGN</v>
          </cell>
          <cell r="M72" t="str">
            <v>Joanna Fergusson</v>
          </cell>
          <cell r="O72" t="str">
            <v>Ian Wilson</v>
          </cell>
          <cell r="P72" t="str">
            <v>CR</v>
          </cell>
          <cell r="Q72" t="str">
            <v>COMPLETE</v>
          </cell>
          <cell r="R72">
            <v>1</v>
          </cell>
          <cell r="AE72">
            <v>0</v>
          </cell>
          <cell r="AG72" t="str">
            <v>01/08/11 AK - Email rec'd from Joanna Fergusson stating "I am happy to close this change."
07/07/11 AK - Email forwarded to Joanna Fergusson stating "Following the attached email, please could you confirm your agreement for the official closure of this change. Please let me know if you have any questions or issues regarding this."
09/06/11 AK - Spoke to Paul Harper to request an update. He said he would check &amp; phone back. Spoke to Matt Smith who confirmed that this change had been delivered successfully ahead of schedule. Email sent to Joanna Fergusson stating "I have received confirmation from our Customer &amp; Contracts Team that this change has been delivered. In view of this, please could you confirm your agreement for the official closure of this change in order to satisfy audit requirements." Also, email sent to Paul Harper stating "I have been informed by Matt Smith on the Customer &amp; Contracts Team that the attached change has been completed. I spoke to you about this earlier requesting an update. I have now closed this down from our Tracking Sheet but Clearquest still needs to be updated. As this is potentially a "quick win", I thought you might like to know."
26/05/11 AK - This Change Request was rec'd on 20/05/11 from Andy Miller. It was raised by the Customer &amp; Contracts Team on behalf of Joanna Fergusson. On speaking to Matt Smith this is not a project but needs to be raised as a small change via the Change Management Process. An email will be sent to Joanna Fergusson explaining that this will not follow the Change Orders Process &amp; this email will equate to the EQ IR. Should this change incur costs, a Project Manager will be assigned via the weekly Workload Meeting &amp; Change Order documentation will be produced &amp; approval sought.</v>
          </cell>
          <cell r="AH72" t="str">
            <v>CLSD</v>
          </cell>
          <cell r="AI72">
            <v>40756</v>
          </cell>
          <cell r="AP72">
            <v>40703</v>
          </cell>
        </row>
        <row r="73">
          <cell r="A73">
            <v>1857</v>
          </cell>
          <cell r="B73" t="str">
            <v>COR1857</v>
          </cell>
          <cell r="C73" t="str">
            <v>CSEPs Reconciliation Line in the Sand</v>
          </cell>
          <cell r="E73" t="str">
            <v>EQ-CLSD</v>
          </cell>
          <cell r="F73">
            <v>41592</v>
          </cell>
          <cell r="G73">
            <v>0</v>
          </cell>
          <cell r="H73">
            <v>40322</v>
          </cell>
          <cell r="J73">
            <v>0</v>
          </cell>
          <cell r="N73" t="str">
            <v>Workload Meeting 02/06/10</v>
          </cell>
          <cell r="O73" t="str">
            <v>Lorraine Cave</v>
          </cell>
          <cell r="P73" t="str">
            <v>BI</v>
          </cell>
          <cell r="Q73" t="str">
            <v>CLOSED</v>
          </cell>
          <cell r="R73">
            <v>0</v>
          </cell>
          <cell r="AE73">
            <v>0</v>
          </cell>
          <cell r="AF73">
            <v>6</v>
          </cell>
          <cell r="AG73"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74">
          <cell r="A74">
            <v>1858</v>
          </cell>
          <cell r="B74" t="str">
            <v>COR1858</v>
          </cell>
          <cell r="C74" t="str">
            <v>CSEPs Reconciliation I&amp;C Portfolio Report</v>
          </cell>
          <cell r="E74" t="str">
            <v>EQ-CLSD</v>
          </cell>
          <cell r="F74">
            <v>41592</v>
          </cell>
          <cell r="G74">
            <v>0</v>
          </cell>
          <cell r="H74">
            <v>40322</v>
          </cell>
          <cell r="J74">
            <v>0</v>
          </cell>
          <cell r="N74" t="str">
            <v>Workload Meeting 02/06/10</v>
          </cell>
          <cell r="O74" t="str">
            <v>Lorraine Cave</v>
          </cell>
          <cell r="P74" t="str">
            <v>BI</v>
          </cell>
          <cell r="Q74" t="str">
            <v>CLOSED</v>
          </cell>
          <cell r="R74">
            <v>0</v>
          </cell>
          <cell r="AE74">
            <v>0</v>
          </cell>
          <cell r="AF74">
            <v>6</v>
          </cell>
          <cell r="AG74"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75">
          <cell r="A75">
            <v>2235</v>
          </cell>
          <cell r="B75" t="str">
            <v>COR2235</v>
          </cell>
          <cell r="C75" t="str">
            <v>Implementation of DNPC08</v>
          </cell>
          <cell r="E75" t="str">
            <v>BE-CLSD</v>
          </cell>
          <cell r="F75">
            <v>41262</v>
          </cell>
          <cell r="G75">
            <v>0</v>
          </cell>
          <cell r="H75">
            <v>40590</v>
          </cell>
          <cell r="I75">
            <v>40604</v>
          </cell>
          <cell r="J75">
            <v>0</v>
          </cell>
          <cell r="K75" t="str">
            <v>ADN</v>
          </cell>
          <cell r="M75" t="str">
            <v>Alan Raper</v>
          </cell>
          <cell r="N75" t="str">
            <v>Workload Meeting 23/02/11</v>
          </cell>
          <cell r="O75" t="str">
            <v>Lorraine Cave</v>
          </cell>
          <cell r="P75" t="str">
            <v>CO</v>
          </cell>
          <cell r="Q75" t="str">
            <v>CLOSED</v>
          </cell>
          <cell r="R75">
            <v>1</v>
          </cell>
          <cell r="T75">
            <v>0</v>
          </cell>
          <cell r="U75">
            <v>40707</v>
          </cell>
          <cell r="V75">
            <v>40721</v>
          </cell>
          <cell r="W75">
            <v>40751</v>
          </cell>
          <cell r="X75">
            <v>40751</v>
          </cell>
          <cell r="Y75" t="str">
            <v>XM2 Review Meeting 26/07/11</v>
          </cell>
          <cell r="Z75">
            <v>0</v>
          </cell>
          <cell r="AE75">
            <v>0</v>
          </cell>
          <cell r="AF75">
            <v>3</v>
          </cell>
          <cell r="AG75" t="str">
            <v>19/12/12 KB - Closed per e-mail from Alan Raper dated 19/12/12 - COR2235 has been incorporated within COR1721. 
04/12/12 KB - Update requested - see e-mail from Max Pemberton.  
30/08/11 AK - Minutes from CMSG Meeting on 10/08/11 state "This change may be incorporated within COR1721. Alan Raper to submit a CA."
20/07/11 AK - This document was originally planned for release on 14/07/11, however due to difficulties in obtaining the required information, a new date of 27/07/11 was agreed with the NOR. Document submission is on target.
14/07/11 AK - Email sent to Alan Raper from Max Pemberton stating "As agreed during our recent conversation I wanted to follow up with an email to confirm the revised date for delivery of the BER document for this change, which will now be Wednesday 27th July. My apologies for any inconvenience caused by this delay, though I can assure that there are no impacts on overall timescales as a result." BER due date amended from 14/07/11 to 27/07/11.
14/07/11 AK - Discussed at Workload Meeting on 13/07/11. BER due date of 14/07/11 is on target however this document has not been through XM2 Review. Ian Bevan will confirm with Lorraine Cave that document submission is on target. 
16/03/11 AK - New COR submitted by Alan Raper on 10/03/11. Re-approved at Workload Meeting today.
07/03/11 AK - Email sent to Alan Raper from Stuart Hegarty stating "Further to the attached I have had a very brief discussion with Steve Armstrong regarding the parameters for the banding within this pricing change. Steve has confirmed that the third banding listed within the COR will be capped (I presume by SOQ) as per existing parameters &amp; therefore there will still be the need for a 4th band (as now). To this end I would be grateful if you could re-submit the COR explicitly stating the parameters for each of the 4 bands."
01/03/11 AK - Spoke to Alan Raper who confirmed that this change should be communicated to Distribution Networks only. Email sent to Alan stating "Following our telephone conversation this afternoon, I can confirm that communication for COR2235 - Implementation of DNPC08 will be sent to all Distribution Networks but will not include Transmission."
01/03/11 AK - Approved at Workload Meeting on 23/02/11. Alan Raper has not indicated who the customer is on the Change Order form &amp; Project Analyst is still to be confirmed. Awaiting clarification from Project Team.</v>
          </cell>
          <cell r="AJ75">
            <v>40690</v>
          </cell>
          <cell r="AK75">
            <v>40690</v>
          </cell>
        </row>
        <row r="76">
          <cell r="A76">
            <v>2618</v>
          </cell>
          <cell r="B76" t="str">
            <v>COR2618</v>
          </cell>
          <cell r="C76" t="str">
            <v>UKL Tape Drive Upgrade</v>
          </cell>
          <cell r="E76" t="str">
            <v>PD-CLSD</v>
          </cell>
          <cell r="F76">
            <v>41309</v>
          </cell>
          <cell r="G76">
            <v>0</v>
          </cell>
          <cell r="H76">
            <v>41010</v>
          </cell>
          <cell r="I76">
            <v>41024</v>
          </cell>
          <cell r="J76">
            <v>0</v>
          </cell>
          <cell r="N76" t="str">
            <v>Workload Meeting 18/04/12</v>
          </cell>
          <cell r="O76" t="str">
            <v>Sat Kalsi</v>
          </cell>
          <cell r="P76" t="str">
            <v>CO</v>
          </cell>
          <cell r="Q76" t="str">
            <v>COMPLETE</v>
          </cell>
          <cell r="R76">
            <v>0</v>
          </cell>
          <cell r="AE76">
            <v>0</v>
          </cell>
          <cell r="AF76">
            <v>7</v>
          </cell>
          <cell r="AG76" t="str">
            <v xml:space="preserve">04/02/13 DP - Project closure authorisation received from Tony Long. Project Closed on tracking sheet.
23/01/13 KB - Update provided by Tony Long - PIA presented to 14/1 XEC with no challenges.  ECF issued and project can be closed (closure notice approved by Andy Watson on 10/12/12).  Copy of closure authorisation requested.  
09/01/13 KB - Update provided by Tony Long - Pre/Post upgrade performance report received and figures embedded in the PIA that will be presented to the XEC on 14/1/13.  NOTE – can the red BEIR &amp; BER dates be shown as complete / removed. Moved to PD-PROD
14/11/12 KB - Update provided by Tony Long - All implementations complete in October - PIA going to XEC in January 2013.                                                                                     26/04/12 AK - Following the update rec'd on 25/04/12 I have removed the EQR due date of 25/04/12 &amp; moved the status to BE stage as this is an internal project &amp; therefore no EQR equivilent has been produced. The first document to be formally approved will be the Business Case, which is due to be presented to XEC on 08/05/12. I confirmed this action with Tony Long who stated that it is very unlikely that the Business Case will be ready in time to be presented to XEC on 08/05/12. He will confirm new dates but for now, BE IR date has been populated as 08/05/12, awaiting conformation from Tony.
25/04/12 KB - Update received from Tony Long outside of Workload meeting - Following clarifications to legal questions raise, the work pack (WPX0370) for UKLink Tape Drive upgrade was submitted earlier today (25/4) via S&amp;C to TCS.  Whilst we await the response from TCS we will progress the project governance and have started to prepare the draft Business Case with the view to submit this at the May 8th XEC.  </v>
          </cell>
          <cell r="AH76" t="str">
            <v>CLSD</v>
          </cell>
          <cell r="AI76">
            <v>41309</v>
          </cell>
        </row>
        <row r="77">
          <cell r="A77">
            <v>2877</v>
          </cell>
          <cell r="B77" t="str">
            <v>COR2877</v>
          </cell>
          <cell r="C77" t="str">
            <v>Testing Gemini/Exit for the Introduction of a Long Term Non Firm Capacity Product</v>
          </cell>
          <cell r="D77">
            <v>41502</v>
          </cell>
          <cell r="E77" t="str">
            <v>PD-CLSD</v>
          </cell>
          <cell r="F77">
            <v>41647</v>
          </cell>
          <cell r="G77">
            <v>1</v>
          </cell>
          <cell r="H77">
            <v>41459</v>
          </cell>
          <cell r="I77">
            <v>41472</v>
          </cell>
          <cell r="J77">
            <v>0</v>
          </cell>
          <cell r="K77" t="str">
            <v>NNW</v>
          </cell>
          <cell r="L77" t="str">
            <v>NGT</v>
          </cell>
          <cell r="M77" t="str">
            <v>Sean McGoldrick</v>
          </cell>
          <cell r="N77" t="str">
            <v>Workload Meeting Wed 10/07/13</v>
          </cell>
          <cell r="O77" t="str">
            <v>Andy Earnshaw</v>
          </cell>
          <cell r="P77" t="str">
            <v>CO</v>
          </cell>
          <cell r="Q77" t="str">
            <v>COMPLETE</v>
          </cell>
          <cell r="R77">
            <v>1</v>
          </cell>
          <cell r="V77">
            <v>41472</v>
          </cell>
          <cell r="W77">
            <v>41516</v>
          </cell>
          <cell r="Y77" t="str">
            <v>Workload 14/08/2013</v>
          </cell>
          <cell r="AC77" t="str">
            <v>SENT</v>
          </cell>
          <cell r="AD77">
            <v>41507</v>
          </cell>
          <cell r="AE77">
            <v>0</v>
          </cell>
          <cell r="AF77">
            <v>5</v>
          </cell>
          <cell r="AG77" t="str">
            <v>26/11/13 KB - Verbal updates provided by AE. _x000D_
16/08/13 AT - Revised BER re-issued to reflect minor amendments requested bg NGT._x000D_
_x000D_
16/08/13 AT - Revised BER issued.  _x000D_
17/07/13 KB - No EQR required, refer to note from AE._x000D_
_x000D_
16/08/2013 AT - Revised BER sent</v>
          </cell>
          <cell r="AH77" t="str">
            <v>CLSD</v>
          </cell>
          <cell r="AI77">
            <v>41647</v>
          </cell>
          <cell r="AL77">
            <v>41513</v>
          </cell>
          <cell r="AM77">
            <v>41507</v>
          </cell>
          <cell r="AO77">
            <v>41565</v>
          </cell>
          <cell r="AP77">
            <v>41631</v>
          </cell>
        </row>
        <row r="78">
          <cell r="A78">
            <v>3181</v>
          </cell>
          <cell r="B78" t="str">
            <v>COR3181</v>
          </cell>
          <cell r="C78" t="str">
            <v>Data Flow Services for Smart Metering</v>
          </cell>
          <cell r="E78" t="str">
            <v>CO-CLSD</v>
          </cell>
          <cell r="F78">
            <v>41806</v>
          </cell>
          <cell r="G78">
            <v>1</v>
          </cell>
          <cell r="H78">
            <v>41514</v>
          </cell>
          <cell r="J78">
            <v>1</v>
          </cell>
          <cell r="K78" t="str">
            <v>ADN</v>
          </cell>
          <cell r="M78" t="str">
            <v>Joanna Ferguson</v>
          </cell>
          <cell r="N78" t="str">
            <v>Assigned to Lee Chambers per verbal agreement with Lee on 03/09/13</v>
          </cell>
          <cell r="O78" t="str">
            <v>Helen Gohil</v>
          </cell>
          <cell r="P78" t="str">
            <v>CO</v>
          </cell>
          <cell r="Q78" t="str">
            <v>CLOSED</v>
          </cell>
          <cell r="R78">
            <v>1</v>
          </cell>
          <cell r="S78">
            <v>41806</v>
          </cell>
          <cell r="AE78">
            <v>0</v>
          </cell>
          <cell r="AF78">
            <v>3</v>
          </cell>
          <cell r="AG78" t="str">
            <v>14/12/15CM Planning meeting - Jon  Follows TO SPEAK WITH JOANNA FERGUSSON TO CONFIRM IF THIS CAN BE REMOVED FROM PLAN._x000D_
16/10/15 EC: Update following Portfolio Plan Meeting, 15/10/15 - no change with this COR._x000D_
21/09/15 - MR will check to see if Jon has emailed Networks if not we can do this for them. MR to confirm_x000D_
17/08/15- Jon Follows is going to email Joanna Fergusson for an update on fully confirmation for closure. _x000D_
27/07/15 CM meeting with JR - JR to come back to CM with an update_x000D_
20/07/15: CM update from JF, no updates at the moment._x000D_
16/06/14 KB - Closed per email from Joanna Ferguson.  NB Linked to EVS3181.  _x000D_
17/02/14 KB - Transferred from Lee Chambers to Helen Gohil. _x000D_
Jan 14 KB - Written update provided by Lee - "ROM has been submitted. JF is reviewing and will raise a CO if they want to progress change". _x000D_
09/09/13 KB - Refer to email from Lee Chambers advising that following discussion with Joanna Ferguson this will now be looked at as a ROM.  EQIR due date of 10/09/13 removed - await formal approval from Joanna to cover audit.</v>
          </cell>
        </row>
        <row r="79">
          <cell r="A79">
            <v>2472</v>
          </cell>
          <cell r="B79" t="str">
            <v>COR2472</v>
          </cell>
          <cell r="C79" t="str">
            <v xml:space="preserve">Suspected Illegal Gas Connections </v>
          </cell>
          <cell r="D79">
            <v>40898</v>
          </cell>
          <cell r="E79" t="str">
            <v>PD-CLSD</v>
          </cell>
          <cell r="F79">
            <v>40977</v>
          </cell>
          <cell r="G79">
            <v>0</v>
          </cell>
          <cell r="H79">
            <v>40861</v>
          </cell>
          <cell r="I79">
            <v>40875</v>
          </cell>
          <cell r="J79">
            <v>0</v>
          </cell>
          <cell r="K79" t="str">
            <v>NNW</v>
          </cell>
          <cell r="L79" t="str">
            <v>NGD</v>
          </cell>
          <cell r="M79" t="str">
            <v>Alan Raper</v>
          </cell>
          <cell r="N79" t="str">
            <v>Workload Meeting 16/11/11</v>
          </cell>
          <cell r="O79" t="str">
            <v>Dave Turpin</v>
          </cell>
          <cell r="P79" t="str">
            <v>CO</v>
          </cell>
          <cell r="Q79" t="str">
            <v>COMPLETE</v>
          </cell>
          <cell r="R79">
            <v>1</v>
          </cell>
          <cell r="U79">
            <v>41252</v>
          </cell>
          <cell r="V79">
            <v>41266</v>
          </cell>
          <cell r="W79">
            <v>41266</v>
          </cell>
          <cell r="Y79" t="str">
            <v>Pre Sanction Meeting 13/12/11</v>
          </cell>
          <cell r="Z79">
            <v>0</v>
          </cell>
          <cell r="AC79" t="str">
            <v>SENT</v>
          </cell>
          <cell r="AD79">
            <v>40899</v>
          </cell>
          <cell r="AE79">
            <v>0</v>
          </cell>
          <cell r="AF79">
            <v>5</v>
          </cell>
          <cell r="AG79" t="str">
            <v xml:space="preserve">19/03/12 AK - Email rec'd from Stephen Chivers stating "I am pleased to report that this Change Order has been completed satisfactorily and the Project Manager has approved its closedown. The WBS code XAO/05027 may now be closed as there will be no further time booked against the project and COR2472 should be closed in Clarity. Since this Change Order was undertaken at zero cost to the Distribution Network Operator there is no Expenditure Completion Form to submit." This change was formally closed on 09/03/12, therefore email forwarded to Laura Jones &amp; Robert Smith to take appropriate action.
12/03/12 AK - Following the release of the Manager Aligned Report, email rec'd from Stephen Chivers stating "The original CCN expired so an updated version was sent to the NOR on 8 March.  Alan Raper returned it, approved, on 9 March."
09/12/12 KB - E mail received from Alan Raper (via Stephen Chivers) confirming that he is happy to progress straight to the BER for this change and will therefore not expect to receive an EQR.  EQR due date of 16/12/12 removed and the BEO date shown as the date e-mail received from Alan (09/12).  BER due week ending 23/12/12.                                                                                                                        
23/11/11 KB - Discussed at Workload meeting.- change assigned to Dave Turpin with Stephen Chivers as BA.                                                                                                                                                                             16/11/11 AK - Approved at Workload meeting but unallocated due to existing workload and limited resources. </v>
          </cell>
          <cell r="AH79" t="str">
            <v>CLSD</v>
          </cell>
          <cell r="AI79">
            <v>40977</v>
          </cell>
          <cell r="AL79">
            <v>40917</v>
          </cell>
          <cell r="AM79">
            <v>40899</v>
          </cell>
          <cell r="AN79">
            <v>40899</v>
          </cell>
          <cell r="AO79">
            <v>40914</v>
          </cell>
          <cell r="AP79">
            <v>40921</v>
          </cell>
        </row>
        <row r="80">
          <cell r="A80">
            <v>2478</v>
          </cell>
          <cell r="B80" t="str">
            <v>COR2478</v>
          </cell>
          <cell r="C80" t="str">
            <v>MOD0399 - Transparency of Theft Detection Performance</v>
          </cell>
          <cell r="D80">
            <v>41604</v>
          </cell>
          <cell r="E80" t="str">
            <v>PD-CLSD</v>
          </cell>
          <cell r="F80">
            <v>41814</v>
          </cell>
          <cell r="G80">
            <v>0</v>
          </cell>
          <cell r="H80">
            <v>41109</v>
          </cell>
          <cell r="J80">
            <v>0</v>
          </cell>
          <cell r="K80" t="str">
            <v>ALL</v>
          </cell>
          <cell r="M80" t="str">
            <v>Joanna Ferguson</v>
          </cell>
          <cell r="N80" t="str">
            <v>Workload Meeting 25/07/12</v>
          </cell>
          <cell r="O80" t="str">
            <v>Helen Gohil</v>
          </cell>
          <cell r="P80" t="str">
            <v>CO</v>
          </cell>
          <cell r="Q80" t="str">
            <v>COMPLETE</v>
          </cell>
          <cell r="R80">
            <v>1</v>
          </cell>
          <cell r="V80">
            <v>41193</v>
          </cell>
          <cell r="W80">
            <v>41193</v>
          </cell>
          <cell r="Y80" t="str">
            <v>Pre Sanction Meeting 04/09/12. Revised BER received issued 18/10 for email approval.</v>
          </cell>
          <cell r="Z80">
            <v>0</v>
          </cell>
          <cell r="AC80" t="str">
            <v>PROD</v>
          </cell>
          <cell r="AD80">
            <v>41604</v>
          </cell>
          <cell r="AE80">
            <v>0</v>
          </cell>
          <cell r="AF80">
            <v>3</v>
          </cell>
          <cell r="AG80" t="str">
            <v>17/02/14 KB - Transferred from Lee Chambers to Helen Gohil. _x000D_
12/02/14 KB - Update on CCN requested from Jon Follows. _x000D_
04/12/13 KB - Refer to note from Jo Ferguson  confirming that a SN is not required for this CO as the reports are now in place and the cost is zero.    The SNIR target date of 09/12/13 removed.  Moved to PD-IMPD, await confirmation of actual implementation date from Mark Roberts. _x000D_
26/11/13 KB - CA received for revised BER.  Note sent to Jo Ferguson asking to progress straight to closedown (without SN) as the reports are now in place at zero cost.  _x000D_
12/11/13 KB - Revised BER sent.  _x000D_
_x000D_
17/10/13 KB - This CO is no londer on hold.  An updated BER has been produced which will be issued for email approval (done 18/10)._x000D_
_x000D_
08/07/13 KB - Per CMSG meeting minutes, LC to produce a CCN on behalf of LCh._x000D_
_x000D_
11/10/12 KB - Note received from Mark Roberts on submission of BER - " It was agreed in the pre sanction meeting on 04/09/12 that the BER was approved subject to investigating and including the impacts and costs of the change once Conquest is replaced by Q. As a result of the investigation additional cost has been added to the BER to include the development of the report in Conquest front end as well as the report in IP once phase 2 of Q supersedes conquest. This approach was ratified by Jane Rocky, Alison Jennings and Gareth Hepworth"_x000D_
10/09/12 KB - Transferred from DT to LC due to change in roles._x000D_
_x000D_
07/8/12 - Project is on hold as per agreement at teleconferrence between Jon Follows and Joanna Ferguson. Clarification needed on whether the report needs to remain as is or whether changes are required
07/08/12 PM - Agreement between Dave Turpin and Alan Raper to proceed straight to BEIR stage. EQIR and EQR not submitted</v>
          </cell>
          <cell r="AH80" t="str">
            <v>CLSD</v>
          </cell>
          <cell r="AI80">
            <v>41814</v>
          </cell>
          <cell r="AP80">
            <v>41761</v>
          </cell>
        </row>
        <row r="81">
          <cell r="A81">
            <v>2479</v>
          </cell>
          <cell r="B81" t="str">
            <v>COR2479</v>
          </cell>
          <cell r="C81" t="str">
            <v>21 day switching (UNC PROPOSAL 0403)</v>
          </cell>
          <cell r="D81">
            <v>41354</v>
          </cell>
          <cell r="E81" t="str">
            <v>PD-CLSD</v>
          </cell>
          <cell r="F81">
            <v>41893</v>
          </cell>
          <cell r="G81">
            <v>0</v>
          </cell>
          <cell r="H81">
            <v>41183</v>
          </cell>
          <cell r="I81">
            <v>41197</v>
          </cell>
          <cell r="J81">
            <v>0</v>
          </cell>
          <cell r="K81" t="str">
            <v>ADN</v>
          </cell>
          <cell r="M81" t="str">
            <v>Steven Edwards</v>
          </cell>
          <cell r="N81" t="str">
            <v>Workload Meeting 03/10/12</v>
          </cell>
          <cell r="O81" t="str">
            <v>Lorraine Cave</v>
          </cell>
          <cell r="P81" t="str">
            <v>CO</v>
          </cell>
          <cell r="Q81" t="str">
            <v>COMPLETE</v>
          </cell>
          <cell r="R81">
            <v>1</v>
          </cell>
          <cell r="S81">
            <v>41893</v>
          </cell>
          <cell r="U81">
            <v>41306</v>
          </cell>
          <cell r="V81">
            <v>41320</v>
          </cell>
          <cell r="W81">
            <v>41331</v>
          </cell>
          <cell r="Y81" t="str">
            <v>Pre Sanction Meeting 05/02/13</v>
          </cell>
          <cell r="Z81">
            <v>280525</v>
          </cell>
          <cell r="AC81" t="str">
            <v>SENT</v>
          </cell>
          <cell r="AD81">
            <v>41372</v>
          </cell>
          <cell r="AE81">
            <v>1</v>
          </cell>
          <cell r="AF81">
            <v>3</v>
          </cell>
          <cell r="AG81" t="str">
            <v>11/09/14 - CMSG meeting held on 11/09/14 authorised closure of COR2479 (CCN was issued on 04/07/14).  The meeting minutes document this approval.  _x000D_
_x000D_
09/06/14 KB - Business Case going to XEC on 10/06 for re-approval (as below P20). Once approved, a CCN will be produced.  Business Case approved at Pre Sanction on 04/06/14.</v>
          </cell>
          <cell r="AH81" t="str">
            <v>CLSD</v>
          </cell>
          <cell r="AI81">
            <v>41893</v>
          </cell>
          <cell r="AJ81">
            <v>41208</v>
          </cell>
          <cell r="AL81">
            <v>41372</v>
          </cell>
          <cell r="AO81">
            <v>41580</v>
          </cell>
        </row>
        <row r="82">
          <cell r="A82">
            <v>2489</v>
          </cell>
          <cell r="B82" t="str">
            <v>COR2489</v>
          </cell>
          <cell r="C82" t="str">
            <v>Workaround Arrangements for DN Link Outage Contingency</v>
          </cell>
          <cell r="E82" t="str">
            <v>PD-CLSD</v>
          </cell>
          <cell r="F82">
            <v>40931</v>
          </cell>
          <cell r="G82">
            <v>0</v>
          </cell>
          <cell r="H82">
            <v>40875</v>
          </cell>
          <cell r="J82">
            <v>0</v>
          </cell>
          <cell r="K82" t="str">
            <v>NNW</v>
          </cell>
          <cell r="L82" t="str">
            <v>NGN</v>
          </cell>
          <cell r="M82" t="str">
            <v>Joanna Ferguson</v>
          </cell>
          <cell r="N82" t="str">
            <v>Workload Meeting 30/11/11</v>
          </cell>
          <cell r="O82" t="str">
            <v>Dave Turpin</v>
          </cell>
          <cell r="P82" t="str">
            <v>CO</v>
          </cell>
          <cell r="Q82" t="str">
            <v>COMPLETE</v>
          </cell>
          <cell r="R82">
            <v>1</v>
          </cell>
          <cell r="AE82">
            <v>0</v>
          </cell>
          <cell r="AF82">
            <v>5</v>
          </cell>
          <cell r="AG82" t="str">
            <v>23/01/12 AK - Email sent to Joanna Fergusson from Dave Turpin stating "Are you OK for me to close down this change order (at zero cost) as the workaround work has been provided and handled by internal resource and the work is now completed." Response  rec'd from Joanna stating "Happy to shut down the workaround change order."
16/01/12 AK - Update rec'd from Dave Turpin stating that this change is likely to be closed down, therefore no amendment to the EQ IR date is required.
05/01/12 AK - Discussed at Workload Meeting on 04/01/12. The Project Team are currently in negotiation with the NOR but no EQR will be produced for this change; it will go straight to BER stage. A BE initial response due date of 18/01/12 will be populated to maintain visibility. The Project Team will write to the NOR in order to ensure audit requirements are satisfied.</v>
          </cell>
          <cell r="AH82" t="str">
            <v>CLSD</v>
          </cell>
          <cell r="AI82">
            <v>40931</v>
          </cell>
        </row>
        <row r="83">
          <cell r="A83">
            <v>2975</v>
          </cell>
          <cell r="B83" t="str">
            <v>COR2975</v>
          </cell>
          <cell r="C83" t="str">
            <v>Impact Assessment on Xoserve Systems &amp; Process Resulting from Change of Gas Day</v>
          </cell>
          <cell r="E83" t="str">
            <v>PD-CLSD</v>
          </cell>
          <cell r="F83">
            <v>41684</v>
          </cell>
          <cell r="G83">
            <v>0</v>
          </cell>
          <cell r="H83">
            <v>41354</v>
          </cell>
          <cell r="I83">
            <v>41372</v>
          </cell>
          <cell r="J83">
            <v>0</v>
          </cell>
          <cell r="K83" t="str">
            <v>ALL</v>
          </cell>
          <cell r="M83" t="str">
            <v>Alan Raper</v>
          </cell>
          <cell r="N83" t="str">
            <v>Workload Meeting 13/03/13 (please refer to comments)</v>
          </cell>
          <cell r="O83" t="str">
            <v>Andy Earnshaw</v>
          </cell>
          <cell r="P83" t="str">
            <v>CO</v>
          </cell>
          <cell r="Q83" t="str">
            <v>COMPLETE</v>
          </cell>
          <cell r="R83">
            <v>1</v>
          </cell>
          <cell r="U83">
            <v>41451</v>
          </cell>
          <cell r="V83">
            <v>41464</v>
          </cell>
          <cell r="AE83">
            <v>0</v>
          </cell>
          <cell r="AF83">
            <v>4</v>
          </cell>
          <cell r="AG83" t="str">
            <v>23/01/2014 AT - Issued a revised CCN to All Networks._x000D_
_x000D_
06/11/13 KB - Following communication &amp; agreement between Jessica/Dave T and Alan, the BER due date of 25/10 was removed. A HLE was issued in place of a BER on 06/11.  _x000D_
28/10/2013 AT - BER due date of 25/10/2013 was cancelled._x000D_
26/06/13 KB - Formal BEO received._x000D_
_x000D_
25/06/13 KB - Response from AE stating that Xoserve will start what we can in terms of planning and organising however we can’t engross our contract with Wipro until we receive a BEO as it would leave Xoserve commercially exposed.  Alan advised of this via e-mail - database not updated to show receipt of a BEO until the formal document is received._x000D_
_x000D_
25/06/13 KB - Note from Alan Raper asking Xoserve to proceed straight to BER in liue of a BEO which will delivered by end of the week (w/e 28/06/13).  Decision requested from Andy._x000D_
_x000D_
04/06/13 KB - Revised EQR sent._x000D_
_x000D_
21/03/13 KB - This new CO was expected and has already been allocated to Lee Foster as it will be worked on in conjunction with COR2959.  Sent to all internal recipients for visibility.  This will not go to a Workload meeting for formal approval as the next meeting due on 27/03 has been postponed due to staff training.  The CO had already been allocated to a PM in lieu of a meeting (please refer to Workload meeting minutes dated 20/03/13).</v>
          </cell>
          <cell r="AH83" t="str">
            <v>CLSD</v>
          </cell>
          <cell r="AI83">
            <v>41684</v>
          </cell>
          <cell r="AJ83">
            <v>41431</v>
          </cell>
        </row>
        <row r="84">
          <cell r="A84">
            <v>2659</v>
          </cell>
          <cell r="B84" t="str">
            <v>COR2659</v>
          </cell>
          <cell r="C84" t="str">
            <v>SGN Additional DDS Data Refresh 2012</v>
          </cell>
          <cell r="E84" t="str">
            <v>EQ-CLSD</v>
          </cell>
          <cell r="F84">
            <v>41086</v>
          </cell>
          <cell r="G84">
            <v>0</v>
          </cell>
          <cell r="H84">
            <v>41059</v>
          </cell>
          <cell r="I84">
            <v>41075</v>
          </cell>
          <cell r="J84">
            <v>0</v>
          </cell>
          <cell r="K84" t="str">
            <v>NNW</v>
          </cell>
          <cell r="L84" t="str">
            <v>SGN</v>
          </cell>
          <cell r="M84" t="str">
            <v>Joel Martin</v>
          </cell>
          <cell r="N84" t="str">
            <v>Discussed at Workload Meeting on 06/06/12 - formally approved but not assigned to a PM</v>
          </cell>
          <cell r="O84" t="str">
            <v>Lorraine Cave</v>
          </cell>
          <cell r="P84" t="str">
            <v>CO</v>
          </cell>
          <cell r="Q84" t="str">
            <v>CLOSED</v>
          </cell>
          <cell r="R84">
            <v>1</v>
          </cell>
          <cell r="AE84">
            <v>0</v>
          </cell>
          <cell r="AF84">
            <v>5</v>
          </cell>
          <cell r="AG84" t="str">
            <v>26/06/12 KB - Note received from Joel authorising closure of this CO based on the information provided by Matt Smith on 21/06/12. Set to EQ-CLSD._x000D_
_x000D_
15/06/12 KB - EQIR sent to ensure target met. Spoke to Matt Smith who confirmed that report should be available week ending 22/06/12.  Advised DT who will liaise with Joel Martin._x000D_
_x000D_
13/06/12 KB - E mail received from Andy Miller confirming that this will be carried out internally (Matt Smith)._x000D_
_x000D_
06/06/12 KB - Approved at Workload meeting.  Following discussion it was indicated that this change could potentially be carried out as a small change rather than following the full change order process.   Liiase with Andy Miller.</v>
          </cell>
          <cell r="AJ84">
            <v>41089</v>
          </cell>
        </row>
        <row r="85">
          <cell r="A85">
            <v>2666</v>
          </cell>
          <cell r="B85" t="str">
            <v>COR2666</v>
          </cell>
          <cell r="C85" t="str">
            <v xml:space="preserve">Detailed CSEP Data Report </v>
          </cell>
          <cell r="D85">
            <v>41159</v>
          </cell>
          <cell r="E85" t="str">
            <v>PD-CLSD</v>
          </cell>
          <cell r="F85">
            <v>41696</v>
          </cell>
          <cell r="G85">
            <v>0</v>
          </cell>
          <cell r="H85">
            <v>41066</v>
          </cell>
          <cell r="I85">
            <v>41080</v>
          </cell>
          <cell r="J85">
            <v>0</v>
          </cell>
          <cell r="K85" t="str">
            <v>NNW</v>
          </cell>
          <cell r="L85" t="str">
            <v>NGD</v>
          </cell>
          <cell r="M85" t="str">
            <v>Alan Raper</v>
          </cell>
          <cell r="N85" t="str">
            <v>Workload Meeting 13/06/12</v>
          </cell>
          <cell r="O85" t="str">
            <v>Lorraine Cave</v>
          </cell>
          <cell r="P85" t="str">
            <v>CO</v>
          </cell>
          <cell r="Q85" t="str">
            <v>CLOSED</v>
          </cell>
          <cell r="R85">
            <v>1</v>
          </cell>
          <cell r="U85">
            <v>41103</v>
          </cell>
          <cell r="V85">
            <v>41117</v>
          </cell>
          <cell r="W85">
            <v>41138</v>
          </cell>
          <cell r="Y85" t="str">
            <v>Ian Wilson / Steve Concannon</v>
          </cell>
          <cell r="AC85" t="str">
            <v>SENT</v>
          </cell>
          <cell r="AD85">
            <v>41166</v>
          </cell>
          <cell r="AE85">
            <v>0</v>
          </cell>
          <cell r="AF85">
            <v>5</v>
          </cell>
          <cell r="AG85" t="str">
            <v>26/02/14 KB - CO closed as instructed by Alan Raper.  _x000D_
20/11/13 - LC looking into. _x000D_
28/02/13 KB - Update received from Jon Follows - "This was a strange one as it was a report that was built, but Alan Raper needed to provide confirmation that the iGTs were happy that we provided this information". _x000D_
He never confirmed this so we have the report ready, but it was not implemented. As a result there was no CCN".  Advised LC who intends to liaise with Alan.  _x000D_
10/09/12 KB - Transferred from DT to LC due to change in roles.                                                                             20/06/12 KB - Assigned to DT / Jon Follows per verbal request from DT.                                                                                13/06/12 KB - Approved at Workload meeting - assigned to LC to ensure that an EQIR is delivered but this may be re-assigned at some point.</v>
          </cell>
          <cell r="AH85" t="str">
            <v>CLSD</v>
          </cell>
          <cell r="AI85">
            <v>41696</v>
          </cell>
          <cell r="AJ85">
            <v>41096</v>
          </cell>
          <cell r="AL85">
            <v>41173</v>
          </cell>
          <cell r="AM85">
            <v>41166</v>
          </cell>
        </row>
        <row r="86">
          <cell r="A86">
            <v>2673</v>
          </cell>
          <cell r="B86" t="str">
            <v>COR2673</v>
          </cell>
          <cell r="C86" t="str">
            <v>Correcting Data Enquiry System (DES) Print Functionality</v>
          </cell>
          <cell r="D86">
            <v>41157</v>
          </cell>
          <cell r="E86" t="str">
            <v>PD-CLSD</v>
          </cell>
          <cell r="F86">
            <v>41332</v>
          </cell>
          <cell r="G86">
            <v>0</v>
          </cell>
          <cell r="H86">
            <v>41079</v>
          </cell>
          <cell r="I86">
            <v>41093</v>
          </cell>
          <cell r="J86">
            <v>0</v>
          </cell>
          <cell r="K86" t="str">
            <v>ADN</v>
          </cell>
          <cell r="M86" t="str">
            <v>Joel Martin</v>
          </cell>
          <cell r="N86" t="str">
            <v>Workload Meeting 20/06/12</v>
          </cell>
          <cell r="O86" t="str">
            <v>Lorraine Cave</v>
          </cell>
          <cell r="P86" t="str">
            <v>CO</v>
          </cell>
          <cell r="Q86" t="str">
            <v>COMPLETE</v>
          </cell>
          <cell r="R86">
            <v>1</v>
          </cell>
          <cell r="S86">
            <v>41332</v>
          </cell>
          <cell r="U86">
            <v>41116</v>
          </cell>
          <cell r="V86">
            <v>41129</v>
          </cell>
          <cell r="W86">
            <v>41158</v>
          </cell>
          <cell r="Y86" t="str">
            <v>Pre Sanction Meeting 28/08/12</v>
          </cell>
          <cell r="AC86" t="str">
            <v>SENT</v>
          </cell>
          <cell r="AD86">
            <v>41177</v>
          </cell>
          <cell r="AE86">
            <v>0</v>
          </cell>
          <cell r="AF86">
            <v>3</v>
          </cell>
          <cell r="AG86" t="str">
            <v>27/7/12 PM - BEO Received from Joel and forwarded to Xoserve contacts_x000D_
_x000D_
02/07/12 KB - Spoke to LC and agreed an EQR due date of 23/07/12._x000D_
_x000D_
28/06/12 KB - Spoke to LC who confirmed that this change can be picked up by her team - assigned to LC._x000D_
_x000D_
27/06/12 KB - Discussed at Workload meeting - TCS have now indicated that this change will involve less than 15 days effort.  KB to liaise with LC to establish current position._x000D_
_x000D_
20/06/12 KB - Approved at Workload meeting.  Tony Long has instigated the request of a ball park figure from TCS - initial indication suggest that this may take less than 30 days.  The CO is not formally assigned to a PM as yet, and will therefore be logged against IW to ensure that delivery targets are met.</v>
          </cell>
          <cell r="AH86" t="str">
            <v>CLSD</v>
          </cell>
          <cell r="AI86">
            <v>41332</v>
          </cell>
          <cell r="AJ86">
            <v>41113</v>
          </cell>
          <cell r="AK86">
            <v>41113</v>
          </cell>
          <cell r="AL86">
            <v>41171</v>
          </cell>
          <cell r="AM86">
            <v>41177</v>
          </cell>
        </row>
        <row r="87">
          <cell r="A87">
            <v>2677</v>
          </cell>
          <cell r="B87" t="str">
            <v>COR2677</v>
          </cell>
          <cell r="C87" t="str">
            <v>NTS Exit Capacity DN Invoice - .csv File Translation into Paper Invoice Process</v>
          </cell>
          <cell r="D87">
            <v>41155</v>
          </cell>
          <cell r="E87" t="str">
            <v>PD-CLSD</v>
          </cell>
          <cell r="F87">
            <v>41337</v>
          </cell>
          <cell r="G87">
            <v>0</v>
          </cell>
          <cell r="H87">
            <v>41081</v>
          </cell>
          <cell r="I87">
            <v>41095</v>
          </cell>
          <cell r="J87">
            <v>0</v>
          </cell>
          <cell r="K87" t="str">
            <v>ADN</v>
          </cell>
          <cell r="M87" t="str">
            <v>Joel Martin</v>
          </cell>
          <cell r="N87" t="str">
            <v>Workload Meeting 27/06/12</v>
          </cell>
          <cell r="O87" t="str">
            <v>Andy Earnshaw</v>
          </cell>
          <cell r="P87" t="str">
            <v>CO</v>
          </cell>
          <cell r="Q87" t="str">
            <v>COMPLETE</v>
          </cell>
          <cell r="R87">
            <v>1</v>
          </cell>
          <cell r="S87">
            <v>41337</v>
          </cell>
          <cell r="U87">
            <v>41124</v>
          </cell>
          <cell r="V87">
            <v>41138</v>
          </cell>
          <cell r="W87">
            <v>41152</v>
          </cell>
          <cell r="Y87" t="str">
            <v>Pre-Sanc 28/08/12</v>
          </cell>
          <cell r="AC87" t="str">
            <v>SENT</v>
          </cell>
          <cell r="AD87">
            <v>41166</v>
          </cell>
          <cell r="AE87">
            <v>0</v>
          </cell>
          <cell r="AF87">
            <v>3</v>
          </cell>
          <cell r="AG87" t="str">
            <v>15/11/12 KB - Tracking sheet amended as per update provided by Alison Kane.  CCN date to be advised._x000D_
_x000D_
14/11/12 KB - PM changed from Andy Simpson to Andy Earnshaw as advised by AS_x000D_
_x000D_
12/07/12 KB - Refer to Email from Matt Rider which provides confirmation of an agreement between Matt and Joel Martin to move the EQR due date back to 03/08/12.  Date changed on tracking sheet from 13/07/12 to 03/08/12._x000D_
_x000D_
02/07/12 KB - Matt Rider verbally confirmed that CO should be assigned to Andy Simpson with himself as BA._x000D_
_x000D_
27/06/12 KB - Approved at Workload - PM to be confirmed so CO assigned to DT as an interim measure to ensure visibility.</v>
          </cell>
          <cell r="AH87" t="str">
            <v>CLSD</v>
          </cell>
          <cell r="AI87">
            <v>41337</v>
          </cell>
          <cell r="AJ87">
            <v>41124</v>
          </cell>
          <cell r="AK87">
            <v>41124</v>
          </cell>
          <cell r="AL87">
            <v>41166</v>
          </cell>
          <cell r="AM87">
            <v>41166</v>
          </cell>
          <cell r="AO87">
            <v>41193</v>
          </cell>
          <cell r="AP87">
            <v>41306</v>
          </cell>
        </row>
        <row r="88">
          <cell r="A88">
            <v>2678</v>
          </cell>
          <cell r="B88" t="str">
            <v>COR2678</v>
          </cell>
          <cell r="C88" t="str">
            <v>AQ Amendment Window - Weekly Reports</v>
          </cell>
          <cell r="E88" t="str">
            <v>CO-CLSD</v>
          </cell>
          <cell r="F88">
            <v>41095</v>
          </cell>
          <cell r="G88">
            <v>0</v>
          </cell>
          <cell r="H88">
            <v>41081</v>
          </cell>
          <cell r="I88">
            <v>41095</v>
          </cell>
          <cell r="J88">
            <v>0</v>
          </cell>
          <cell r="K88" t="str">
            <v>ADN</v>
          </cell>
          <cell r="M88" t="str">
            <v>Joel Martin</v>
          </cell>
          <cell r="N88" t="str">
            <v>Workload Meeting 27/06/12</v>
          </cell>
          <cell r="O88" t="str">
            <v>Lorraine Cave</v>
          </cell>
          <cell r="P88" t="str">
            <v>CO</v>
          </cell>
          <cell r="Q88" t="str">
            <v>CLOSED</v>
          </cell>
          <cell r="R88">
            <v>1</v>
          </cell>
          <cell r="S88">
            <v>41095</v>
          </cell>
          <cell r="AE88">
            <v>0</v>
          </cell>
          <cell r="AF88">
            <v>3</v>
          </cell>
          <cell r="AG88" t="str">
            <v xml:space="preserve">05/07/12 KB - E mail received from Joel Martin authorising closure of this CO.  This is in response to communication between Joel and Harvey with regard to merging COR2678 with COR2521.    </v>
          </cell>
        </row>
        <row r="89">
          <cell r="A89">
            <v>2178</v>
          </cell>
          <cell r="B89" t="str">
            <v>COR2178</v>
          </cell>
          <cell r="C89" t="str">
            <v>EU3 - 21 Day Switching Timescales (Analysis)</v>
          </cell>
          <cell r="E89" t="str">
            <v>PD-CLSD</v>
          </cell>
          <cell r="F89">
            <v>40674</v>
          </cell>
          <cell r="G89">
            <v>1</v>
          </cell>
          <cell r="H89">
            <v>40578</v>
          </cell>
          <cell r="I89">
            <v>40592</v>
          </cell>
          <cell r="J89">
            <v>0</v>
          </cell>
          <cell r="K89" t="str">
            <v>ALL</v>
          </cell>
          <cell r="M89" t="str">
            <v>Ruth Thomas</v>
          </cell>
          <cell r="N89" t="str">
            <v>Workload Meeting 12/01/11</v>
          </cell>
          <cell r="O89" t="str">
            <v>Lorraine Cave</v>
          </cell>
          <cell r="P89" t="str">
            <v>CO</v>
          </cell>
          <cell r="Q89" t="str">
            <v>COMPLETE</v>
          </cell>
          <cell r="R89">
            <v>1</v>
          </cell>
          <cell r="T89">
            <v>29260</v>
          </cell>
          <cell r="U89">
            <v>40606</v>
          </cell>
          <cell r="V89">
            <v>40620</v>
          </cell>
          <cell r="AE89">
            <v>0</v>
          </cell>
          <cell r="AF89">
            <v>3</v>
          </cell>
          <cell r="AG89" t="str">
            <v>24/09/15- Email received from LC on 20/07/15 - COR2178 – EU21 Day – Analysis Phase. This was done by Dave Addison and delivered under COR2446, which is now closed._x000D_
This is now completed and can be closed_x000D_
08/07/13 KB - LC to produce a CCN, per CMSG meeting minutes. _x000D_
29/03/12 AK - This change was for analysis only. This has been completed &amp; full delivery will be required (requested by Networks) following discussion with Ofgem. It is likely that closure will not take place until full delivery has been completed.
10/10/11 AK - Discussed at Workload Meeting on 05/10/11. CCN due date amended from 28/09/11 to 05/04/12.
26/08/11 AK - Discussed at Workload Meeting on 24/08/11. CCN due date amended from 31/08/11 to 28/09/11.
25/05/11 AK - Update rec'd from Ian Bevan. Currently awaiting invoices. CCN due date will be 31/08/11. 
23/05/11 AK - Following the release of the Minutes from the CMSG Meeting held on 11/05/11, details of the discussion around this change have been received &amp; are quoted as follows: "Discussions at Distribution &amp; Workstream meetings have now drawn to a natural conclusion. The analysis carried out under the change request has also concluded with all options considered. Dave Turpin asked Change Managers whether they have any other requirements &amp; how they wish to progress. Meeting agreed that there are no further requirements &amp; advised that the next step is for Xoserve to produce a CCN. Dave Turpin advised that the CCN will be produced once all invoices have been obtained." Status amended to PD-PROD with no CCN due date populated at this stage.
18/05/11 AK - Update rec'd from Ian Bevan. This change was discussed at CMSG on 11/05/11. All required work has been completed, therefore no BER is required &amp; project is in closedown. CCN will be prepared &amp; sent as per agreement from the Change Managers.
04/05/11 AK - Email sent by Murray Thomson to Alan Raper stating "The current BER due date for the above is tomorrow 05/05/11 and as agreed in our discussion today, the due date for the BER is to be extended to 26/05/11. Let me know if you require any further information." BER due date amended from 05/05/11 to 26/05/11 in line with this agreement.
24/02/11 AK - Discussed at Workload Meeting on 23/02/11. There have been changes to the scope of this change, making the EQR due date unachievable. This will be discussed at the Interim CMSG Meeting on Friday, 25th February 2011.
18/02/11 AK - Minutes of CMSG on 11/02/11 state "Discussion forcused on the timing of the workpack in light of ongoing industry discussions. The Joint Office has indicated that there may be a potentially larger scope of work. Meeting agreed the need to be pro-active in looking at all options. As per instruction from Change Managers at the meeting, Xoserve will continue the assessment of 'Option 8', &amp; will also perform detailed analysis on the option of potentially reducing the transfer period. Meeting agreed external spend category 3.
09/02/11 AK - Discussed at Workload Meeting today. EQR was approved with comments at the XM2 Review Meeting on 08/02/11; to go to XEC for financial approval. 
07/02/11 AK - This change was formally approved at the Workload Meeting on 12/01/11, based on Alan Raper's email, however he was asked to forward an amended Mandate to us for audit purposes. A new Mandate was rec'd from Alan Raper on 04/02/11. EQ IR date populated as 18/02/11.  
17/01/11 AK - Update rec'd ffrom Murray Thomson. Following discussion at CMSG, Alan Raper was asked to send in a formal request for a COR Mandate, therefore the EQ IR date of 20/01/11 is not valid. A new EQ IR date will be allocated when the new mandate is rec'd. EQ IR date of 20/01/11 will be left in for now to force an update.
12/01/11 AK - This was originally raised as a RULE request. Following analysis, an email was sent to Alan Raper advising him that a RULE is not a valid mandate for chargeable analysis &amp; requesting that he resubmits the change as "firm quote for analysis". On 6th January, Alan sent an email authorising this change to be upgraded. This email, along with the original request, has been taken as his "resubmission".</v>
          </cell>
          <cell r="AH89" t="str">
            <v>PROD</v>
          </cell>
          <cell r="AI89">
            <v>40674</v>
          </cell>
          <cell r="AJ89">
            <v>40604</v>
          </cell>
          <cell r="AP89">
            <v>41004</v>
          </cell>
        </row>
        <row r="90">
          <cell r="A90">
            <v>1827</v>
          </cell>
          <cell r="B90" t="str">
            <v>COR1827</v>
          </cell>
          <cell r="C90" t="str">
            <v>Unique Sites Feasibility &amp; Analysis</v>
          </cell>
          <cell r="E90" t="str">
            <v>PD-CLSD</v>
          </cell>
          <cell r="F90">
            <v>41338</v>
          </cell>
          <cell r="G90">
            <v>0</v>
          </cell>
          <cell r="H90">
            <v>40184</v>
          </cell>
          <cell r="I90">
            <v>40225</v>
          </cell>
          <cell r="J90">
            <v>0</v>
          </cell>
          <cell r="N90" t="str">
            <v>Workload Meeting 06/01/10</v>
          </cell>
          <cell r="O90" t="str">
            <v>Sat Kalsi</v>
          </cell>
          <cell r="P90" t="str">
            <v>BI</v>
          </cell>
          <cell r="Q90" t="str">
            <v>COMPLETE</v>
          </cell>
          <cell r="R90">
            <v>0</v>
          </cell>
          <cell r="AE90">
            <v>0</v>
          </cell>
          <cell r="AF90">
            <v>6</v>
          </cell>
          <cell r="AG90" t="str">
            <v>20/06/13 KB - See noe from Tonly confirming there was no actual imp date for this as work stopped in July 2011 after CSC completed their analysis. _x000D_
05/03/13 KB - Note received from Chris authorising closure - set to PD-CLSD.  _x000D_
04/03/13 KB - Email received from Sat Kalsi authorising closure of COR1827.  Note sent to Chris Fears requesting his approval to close as the named Process Owner (in line with audit requirements) _x000D_
09/01/13 KB - Update provided by Tony Long - COR1827 – PIA presented to the XEC on 17/12/12 and approved with the ECF issued 19/12/12 for project closure. Status moved on to PD-IMPD.  14/11/12 KB - Update provided by Tonly Long - Finance now require a PIA (as value of the contract is over £150k) - this is being drafted by Tony.  18/12/12 target for PIA submission to XEC.                                                                              05/12/11 KB - Update from Tony Long "this is ‘below the line’ so no activity though I suggest there will soon be need to explore options for a strategic solution".                                                                       26/08/11 AK - Sat Kalsi confirmed that the Project Executive is Peter Bingham.
26/07/11 AK - Email rec'd from Sat Kalsi stating "Can you please note COR1827 is at present not being progressed as it is “below the line” in respect to the programme plan and we do not have plans to seek approval of expenditure approved as part of a business case in May 2010. Tony or I will advise you if any steps are taken to progress or formally close this project." EQR due date removed &amp; change put on hold with agreement from Sat. 
22/06/11 AK - Update rec'd from Tony Long. An update is to be sent to Stakeholders. Project Board Meeting is to be arranged. EQR date amended from 24/06/11 to 29/07/11. 
17/05/11 AK - Update rec'd from Tony Long. EQR due date amended from 20/05/11 to 24/06/11.
04/05/11 AK - Email rec'd from Tony Long stating "a presentation to the Unique Sites project board had been planned for late April but deferred to allow for a further meeting with CSC to clarify some outstanding points. The project board meeting is to be rescheduled for mid May at which a recommendation made. May I suggest you reset the EQR date to 20/5/11." EQR due date amended from 06/05/11 to 20/05/11.
12/04/11 AK - Update rec'd from Tony Long. CSC response was received on 05/04/11 &amp; this is going through formal review on 13/04/11 following which, further work will be required, therefore the EQR due date has been amended from 01/04/11 to 06/05/11. 
01/04/11 AK - Email sent to Tony Long stating "Please can you provide me with an update for COR1827 - Unique Sites Feasibility &amp; Analysis. The EQR due date was 31/03/11 &amp; the last update we had stated that a CSC response was due to be received by Xoserve by 30/03/11." Tony replied stating "CSC should have had the proposal back to us by Wednesday but apparently it failed their internal review so now promised for later today. Can you amend to reflect today’s date &amp; we will see what happens and I will keep you posted." EQR due date amended from 31/03/11 to 01/04/11.
30/03/11 AK - Discussed at Workload Meeting today. Tony Long has supplied an update stating that a CSC response is due to be rec'd by Xoserve by 30/03/11.
28/03/11 AK - Email update rec'd from Tony Long. There has been a slight delay for CSC internal review but they advise that the Proposal B response will be with Xoserve by 30th March. The cost &amp; complexity will determine next step as proceeding with a tactical or strategic solution. If tactical &amp; within current approved budget then it is anticipated a Service Request would be issued to CSC to commence work with immediate effect.
16/02/11 AK - Discussed at Workload Meeting today. Awaiting response from CSC. EQR due date amended from 04/02/11 to 31/03/11.
20/01/11 AK - Discussed at Workload Meeting on 19/01/11. This was discussed at the Project Board Meeting on 13/01/11. A decision was made not to proceed with the Analysis &amp; Design Phase. A Service Request for a ROM has been raised with CSC. EQR due date amended from 26/01/11 to 04/02/11.
12/01/11 AK - Discussed at Workload Meeting today. This will be discussed at the Project Board Meeting on 13/01/11. EQR due date amended from 10/01/11 to 26/01/11.
22/12/10 AK - Discussed at Workload Meeting today. EQR due date amended from 23/12/10 to 10/01/11.
02/12/10 AK - Update rec'd from Tony Long. TDR document is being prepared. Project Board decision will be sought for options based on scope &amp; infrastructure hosting. A&amp;D phase due to complete 10/12/10. EQR due date amended from 30/11/10 to 23/12/10.
14/10/10 AK - Discussed at Workload Meeting on 13/10/10. EQR due date amended from 15/10/10 to 30/11/10.
16/09/10 AK - Following recent staff changes, Process Owner amended from Sandra Simpson to Chris Fears.
15/09/10 AK - Discussed at Workload Meeting today. Analysis is ongoing. A further 4 to 6 weeks is required to complete analysis &amp; design. EQR date amended from 27/09/10 to 15/10/10.
27/08/10 AK - Update rec'd from Tony Long. TCS now onshore &amp; working through the evaluation. EQR due date amended to 17/09/10.
09/08/10 AK - Update rec'd from Tony Long. TCS were supposed to start on 09/08/10 however we only have one named resource out of three &amp; having chased, still waiting for TCS to respond.
12/07/10 AK - Update rec'd from Tony Long. TCS have sent workpack response which is now under review.
28/06/10 AK - Update rec'd from Tony Long. No further update. Workpack is still with TCS. Awaiting response. Timeline will slip due to delay with response. 
25/05/10 AK - Update rec'd from Tony Long. Approval given by XEC for the Analysis &amp; Design phase of the Project. Analysis &amp; Design will continue up to end of August, therefore EQR due date amended to 27/08/10.
27/04/10 AK - Update rec'd from Tony Long. Meeting arranged with the Stakeholders on Thursday, 29/04/10 to review F&amp;A output &amp; agree next steps. EQR date amended to 21/05/10.
12/04/10 AK - Update rec'd from Tony Long. F&amp;A complete &amp; report signed off. Presentation being prepared for Stakeholders. EQR due date amended to 23/04/10.
25/03/10 AK - Discussed at Workload Meeting on 24/03/10. Meeting invitation sent to Tony Long for an update / review of Sat's outstanding changes on 12/04/10.
11/03/10 AK - Update rec'd from Tony Long. Work is progressing well. Next update due 02/04/10.
26/02/10 AK - Update rec'd from Tony Long. TCS are onshore &amp; making good progress.  Next update due date to remain 19/03/10.
16/02/10 AK - Update rec'd from Tony Long. Had TCS response. Someone starting 22/02/10 for 16 days to carry out feasibility &amp; analysis. Next update due 19/03/10, when feasibility &amp; analysis will be complete. 
26/01/10 AK - Update rec'd from Tony Long. Service request has been raised with TCS to investigate fees &amp; anayisis. Start date to be specified but considered urgent. Service request response is expected to be with Projects by 29/01/10. EQ IR date amended to 12/02/10.</v>
          </cell>
          <cell r="AH90" t="str">
            <v>CLSD</v>
          </cell>
          <cell r="AI90">
            <v>41338</v>
          </cell>
        </row>
        <row r="91">
          <cell r="A91">
            <v>1832</v>
          </cell>
          <cell r="B91" t="str">
            <v>COR1832</v>
          </cell>
          <cell r="C91" t="str">
            <v>Data Centre Hosting &amp; Service Management Phase 2
(formally Delivery of Bluetac)</v>
          </cell>
          <cell r="D91">
            <v>40358</v>
          </cell>
          <cell r="E91" t="str">
            <v>PD-CLSD</v>
          </cell>
          <cell r="F91">
            <v>40847</v>
          </cell>
          <cell r="G91">
            <v>0</v>
          </cell>
          <cell r="H91">
            <v>40189</v>
          </cell>
          <cell r="I91">
            <v>40294</v>
          </cell>
          <cell r="J91">
            <v>0</v>
          </cell>
          <cell r="N91" t="str">
            <v>Workload Meeting 13/01/10</v>
          </cell>
          <cell r="O91" t="str">
            <v>Chris Fears</v>
          </cell>
          <cell r="P91" t="str">
            <v>BI</v>
          </cell>
          <cell r="Q91" t="str">
            <v>COMPLETE</v>
          </cell>
          <cell r="R91">
            <v>0</v>
          </cell>
          <cell r="V91">
            <v>40358</v>
          </cell>
          <cell r="W91">
            <v>40358</v>
          </cell>
          <cell r="X91">
            <v>40358</v>
          </cell>
          <cell r="Y91" t="str">
            <v>XEC</v>
          </cell>
          <cell r="AC91" t="str">
            <v>PROD</v>
          </cell>
          <cell r="AD91">
            <v>40358</v>
          </cell>
          <cell r="AE91">
            <v>0</v>
          </cell>
          <cell r="AF91">
            <v>7</v>
          </cell>
          <cell r="AG91" t="str">
            <v>31/10/11 AK - Email rec'd ffrom Peter Bingham authorising closure of change.
31/10/11 AK - Email sent to Peter Bingham stating "Following the attached email from Karen Bradshaw regarding closure of COR - Data Centre Hosting Project, please can you confirm your agreement to close this change?"
03/10/11 KB - CCN sent to Peter Bingham for approval to close.                                                                             05/09/11 KB - Update received from Christina- "Waiting for NG to issue a Credit note before closing project. Please move CCN Due date to 31/10/11"
28/07/11 AK - Discussed at Workload Meeting on 27/07/11. Project Team are still awaiting final invoice from National Grid. CCN due date amended from 01/08/11 to 01/09/11. 
14/07/11 AK - Update rec'd from Chris Fears. CCN due date amended from 30/06/11 to 01/08/11.
29/06/11 AK - Discussed at Workload Meeting today. Project Manager amended from Iain Collin to Chris Fears.
01/06/11 AK - Discussed at Workload Meeting today. CCN due date amended from 27/05/11 to 30/06/11.
21/04/11 AK - Discussed at Workload Meeting on 20/04/11. This change is currently awaiting invoices. CCN due date amended from 29/04/11 to 27/05/11.
09/02/11 AK - Discussed at Workload Meeting today. Implementation took place on 31/01/11. CCN due 29/04/11.
22/12/10 AK - Discussed at Workload Meeting today. Implementation due date amended from 04/01/11 to 31/01/11. 
09/08/10 AK - Email rec'd from Christina McArthur stating "DCH Project update remains the same".
29/07/10 AK - Discussed at Workload Meeting on 28/07/10. Business Case was approved on 22/06/10. Project is now in "Design" stage. No SN will be produced. Change is in "Build" phase with "Go Live" due early 2011. Status amended to PD-PROD with implementation due date on 04/01/11. 
16/09/10 AK - Following recent staff changes, Project Manager amended from Chris Fears to Iain Collin.
22/07/10 AK - Email rec'd from Christina McArthur stating "COR 1832 was approved 22nd June xec meeting. We are now in the design stage."
19/07/10 AK - Discussed at Workload Meeting on 14/07/10. Due to the nature of this work, no EQR has been produced. Business Case (BER equivilant) was approved on 29/06/10. Status amended to SN-PROD. 
01/07/10 AK - Discussed at Workload Meeting on 30/06/10. This is to go to XEC on 22/07/10. EQR due date moved back to 22/07/10.
22/06/10 AK - Christina McArthur confirmed that the Business Case went to XEC today. Approval was not gained as further clarification is required.
17/06/10 AK - Discussed at Workload Meeting on 16/06/10. Paper is to go to XEC on 22/06/10. It is expected that further explanation will be required by XEC in July. EQR due date amended from 22/06/10 to 13/07/10.
17/05/10 AK - Following the release of the Manager Aligned Report, email rec'd from Christina McArthur stating "Phase 1 analysis well under way. Phase 2 for delivery of Service Desk &amp; Service Management Processes, financial target approval date 22nd June10." Also, change title amended from Data Centre Hosting &amp; Service Management to Data Centre Hosting &amp; Service Management Delivery Phase 2.
12/05/10 AK - Discussed at Workload Meeting today. EQR due date amended from 25/05/10 to 22/06/10.
20/04/10 AK - Following the release of the Manager Aligned Report, update rec'd from Christina McArthur stating "The EQR response due date has now changed to business case approval targeted for the 25th May, this is dependant upon getting firmer costs associated with the service desk design one off costs, which is due to be confirmed mid May potentially the 17th. Therefore, this is at risk of moving to July." This email has been taken as the EQ IR. EQR due date populated as 25/05/10.
25/03/10 AK - Discussed at Workload Meeting on 24/03/10. Business Brief (EQR equivalent) has been prepared &amp; is currently out for review. EQ IR date amended to 26/04/10.
18/03/10 AK - Chris Fears confirmed that the name of this project has been changed from Delivery of Bluetac to Data Centre Hosting &amp; Service Management.
02/03/10 AK - Update rec'd from Christina McArthur. Workpack for analysis submitted. Awaiting response. Presentation slide pack to be provided to XEC on 09/03/10 requesting confirmation to progress with the data centre hosting option. EQ IR date moved to 26/03/10 in line with the next XEC. 
16/02/10 AK - Chris Fears confirmed that the Process Owner will be Peter Bingham.
09/02/10 AK - Update rec'd from Christina McArthur at Workload Meeting today. Business Case for the Analysis Phase approved 09/02/10. Next update due 09/03/10. EQ IR date amended to 09/03/10.
01/02/10 AK - Email rec'd from Chris Fears stating "This will either be Peter Bingham or Nick Salter. I have a PMB to decide on this type of issue of Monday so will be able to let you know after that. Please chase me later if I don’t get back to you."
29/01/10 AK - Email sent to Chris Fears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19/01/10 KB - Update provided by Christina in response to Manager Aligned report; Planning session planned with TCS to drive out key activites, timelines, milestones and dependancies.  Session to take place on 20/01/10. EQ initial response and EQR due date set to 23/03/10 per e-mail.  Title of Change Order also amended from 'Blutac' to "Delivery of Bluetac".</v>
          </cell>
          <cell r="AH91" t="str">
            <v>CLSD</v>
          </cell>
          <cell r="AI91">
            <v>40847</v>
          </cell>
          <cell r="AO91">
            <v>40574</v>
          </cell>
          <cell r="AP91">
            <v>40847</v>
          </cell>
        </row>
        <row r="92">
          <cell r="A92">
            <v>1854</v>
          </cell>
          <cell r="B92" t="str">
            <v>COR1854</v>
          </cell>
          <cell r="C92" t="str">
            <v>CSEPs Reconciliation BAL &amp; AIR File</v>
          </cell>
          <cell r="E92" t="str">
            <v>EQ-CLSD</v>
          </cell>
          <cell r="F92">
            <v>41592</v>
          </cell>
          <cell r="G92">
            <v>0</v>
          </cell>
          <cell r="H92">
            <v>40322</v>
          </cell>
          <cell r="J92">
            <v>0</v>
          </cell>
          <cell r="N92" t="str">
            <v>Workload Meeting 02/06/10</v>
          </cell>
          <cell r="O92" t="str">
            <v>Lorraine Cave</v>
          </cell>
          <cell r="P92" t="str">
            <v>BI</v>
          </cell>
          <cell r="Q92" t="str">
            <v>CLOSED</v>
          </cell>
          <cell r="R92">
            <v>0</v>
          </cell>
          <cell r="AE92">
            <v>0</v>
          </cell>
          <cell r="AF92">
            <v>6</v>
          </cell>
          <cell r="AG92"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93">
          <cell r="A93">
            <v>1855</v>
          </cell>
          <cell r="B93" t="str">
            <v>COR1855</v>
          </cell>
          <cell r="C93" t="str">
            <v>CSEPs Reconciliation Sort Function on Charge Calculation Sheet</v>
          </cell>
          <cell r="E93" t="str">
            <v>EQ-CLSD</v>
          </cell>
          <cell r="F93">
            <v>41337</v>
          </cell>
          <cell r="G93">
            <v>0</v>
          </cell>
          <cell r="H93">
            <v>40322</v>
          </cell>
          <cell r="J93">
            <v>0</v>
          </cell>
          <cell r="N93" t="str">
            <v>Workload Meeting 02/06/10</v>
          </cell>
          <cell r="O93" t="str">
            <v>Lorraine Cave</v>
          </cell>
          <cell r="P93" t="str">
            <v>BI</v>
          </cell>
          <cell r="Q93" t="str">
            <v>CLOSED</v>
          </cell>
          <cell r="R93">
            <v>0</v>
          </cell>
          <cell r="AE93">
            <v>0</v>
          </cell>
          <cell r="AF93">
            <v>6</v>
          </cell>
          <cell r="AG93" t="str">
            <v>04/03/13 KB - This piece of work is being carried out as a Minor Enhancement (xrn2759/XO2412).  Set to EQ-CLSD.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94">
          <cell r="A94">
            <v>3265</v>
          </cell>
          <cell r="B94" t="str">
            <v>COR3265</v>
          </cell>
          <cell r="C94" t="str">
            <v>Clarity Enhancements to R13</v>
          </cell>
          <cell r="E94" t="str">
            <v>CO-CLSD</v>
          </cell>
          <cell r="F94">
            <v>41600</v>
          </cell>
          <cell r="G94">
            <v>0</v>
          </cell>
          <cell r="H94">
            <v>41600</v>
          </cell>
          <cell r="J94">
            <v>0</v>
          </cell>
          <cell r="O94" t="str">
            <v>Chantal Burgess</v>
          </cell>
          <cell r="P94" t="str">
            <v>BI</v>
          </cell>
          <cell r="Q94" t="str">
            <v>CLOSED</v>
          </cell>
          <cell r="R94">
            <v>0</v>
          </cell>
          <cell r="AE94">
            <v>0</v>
          </cell>
          <cell r="AG94" t="str">
            <v>13/04/2015 AT - Set CO-CLSD</v>
          </cell>
        </row>
        <row r="95">
          <cell r="A95">
            <v>3187</v>
          </cell>
          <cell r="B95" t="str">
            <v>COR3187</v>
          </cell>
          <cell r="C95" t="str">
            <v>Delivery of Phase 2 EU Codes</v>
          </cell>
          <cell r="D95">
            <v>42031</v>
          </cell>
          <cell r="E95" t="str">
            <v>PD-CLSD</v>
          </cell>
          <cell r="F95">
            <v>42583</v>
          </cell>
          <cell r="G95">
            <v>0</v>
          </cell>
          <cell r="H95">
            <v>41522</v>
          </cell>
          <cell r="I95">
            <v>41535</v>
          </cell>
          <cell r="J95">
            <v>0</v>
          </cell>
          <cell r="K95" t="str">
            <v>NNW</v>
          </cell>
          <cell r="L95" t="str">
            <v>TNO</v>
          </cell>
          <cell r="M95" t="str">
            <v>Sean McGoldrick</v>
          </cell>
          <cell r="O95" t="str">
            <v>Jessica Harris</v>
          </cell>
          <cell r="P95" t="str">
            <v>CO</v>
          </cell>
          <cell r="Q95" t="str">
            <v>COMPLETE</v>
          </cell>
          <cell r="R95">
            <v>1</v>
          </cell>
          <cell r="S95">
            <v>42620</v>
          </cell>
          <cell r="T95">
            <v>1068765</v>
          </cell>
          <cell r="U95">
            <v>41605</v>
          </cell>
          <cell r="V95">
            <v>41618</v>
          </cell>
          <cell r="W95">
            <v>41817</v>
          </cell>
          <cell r="Y95" t="str">
            <v>Pre-Sanction 17/06/2014</v>
          </cell>
          <cell r="Z95">
            <v>5649968</v>
          </cell>
          <cell r="AC95" t="str">
            <v>SENT</v>
          </cell>
          <cell r="AD95">
            <v>42062</v>
          </cell>
          <cell r="AE95">
            <v>0</v>
          </cell>
          <cell r="AF95">
            <v>5</v>
          </cell>
          <cell r="AG95" t="str">
            <v>01.08.16: Cm received the CCN back from the networks today approved version 4. CM and Cf to validate all documents before I can complete this project_x000D_
25/07/16: CM A further CCN has had to be issued to the networks as costings were missedout. Version 4 pf CCN has been sent to day to networks._x000D_
12/07/16: CM approval to close this project down has now come from Beverley Viney. JH jas also approved to close this down._x000D_
CM to check all documents before closing_x000D_
07/06/16: CM Email response to the CCN Due from Bev Viney -  to the size of the project we are still going through the internal sign off for this CCN, we have a meeting scheduled for next Monday (13th), and I will give you a further update following this meeting. I have moved the CCN due date to 17/06_x000D_
06/06/16 DC Sent another email at the request of JH asking for approval._x000D_
05/05/16: Cm The Revised CCN has been delivered to networks again._x000D_
25/04/16 DC CCN recevied back from Networks with "Clarification Required". I have emailed HR and copied in CM. to wait for the new CCn to be delivered back to the networks after the changes have been made._x000D_
_x000D_
11/04/2016 DC CCN sent out to Networks today._x000D_
23/02/16: Cm End of week for the Lessons learnt should be done and AC are in shared area _x000D_
25/01/16: CM 92% complete and the CCN moved out to end of April 16_x000D_
14/12/15: Cm Planning meetig -  ON TRACK (PIS 18/12, CLOSEDOWN 29/02/16)_x000D_
_x000D_
16/10/15 EC: Update following Portfolio Plan Meeting, 15/10/15 - PIS finish date will potentially need to extend from 27/11/15._x000D_
_x000D_
21/09/15 DC New WBS codes sent to finance for stage 4 as per SC._x000D_
20/07/15 CM Update from  HR currently in testing and 80% complete on UAT. The scope has changed a bit._x000D_
02/07/15 DC - Spoke with Vikas and JH, this is ongoing untill Jan 2016._x000D_
11/03/15 KB - Approval of SN received from NGT.  _x000D_
_x000D_
09/02/15 KB - Scope of work target date (27/02) advised verbally by Hannah Reddy.  _x000D_
_x000D_
27/01/15 KB - CA received for revised BER.  _x000D_
_x000D_
17/11/14 KB - Revised BER issued.  This was approved at Pre Sanction on 11/11/14.  _x000D_
_x000D_
07/11/14 KB - Revised BER received for review at Pre Sanction meeting on 11/11/14.  _x000D_
17/04/14 KB - BEO received for revised EQR.  _x000D_
15/04/14 KB - Revised EQR sent. _x000D_
17/01/14 KB - Update provided by AE - Analysis work started on 6/1/14 for 24 weeks_x000D_
05/09/13 KB - Note from Sean with regard to funding states - I have marked this as Pot 5 (NTS only) funded, however, it is possible that this may change following the debate still to be had on the AT-Link element of the change.</v>
          </cell>
          <cell r="AH95" t="str">
            <v>RCVD</v>
          </cell>
          <cell r="AI95">
            <v>42583</v>
          </cell>
          <cell r="AJ95">
            <v>41558</v>
          </cell>
          <cell r="AL95">
            <v>42044</v>
          </cell>
          <cell r="AM95">
            <v>42062</v>
          </cell>
          <cell r="AO95">
            <v>42253</v>
          </cell>
          <cell r="AP95">
            <v>42490</v>
          </cell>
        </row>
        <row r="96">
          <cell r="A96">
            <v>3336</v>
          </cell>
          <cell r="B96" t="str">
            <v>COR3336</v>
          </cell>
          <cell r="C96" t="str">
            <v>UNC MOD 425 – Re-establishment of supply meter point – shipperless sites_x000D_
(ON HOLD PENDING NEW CO)</v>
          </cell>
          <cell r="E96" t="str">
            <v>BE-CLSD</v>
          </cell>
          <cell r="F96">
            <v>41893</v>
          </cell>
          <cell r="G96">
            <v>0</v>
          </cell>
          <cell r="H96">
            <v>41690</v>
          </cell>
          <cell r="I96">
            <v>41703</v>
          </cell>
          <cell r="J96">
            <v>1</v>
          </cell>
          <cell r="K96" t="str">
            <v>ADN</v>
          </cell>
          <cell r="M96" t="str">
            <v>Joel Martin</v>
          </cell>
          <cell r="N96" t="str">
            <v>See comments_x000D_
(virtual meeting minutes 26/02/14)</v>
          </cell>
          <cell r="O96" t="str">
            <v>Helen Gohil</v>
          </cell>
          <cell r="P96" t="str">
            <v>CO</v>
          </cell>
          <cell r="Q96" t="str">
            <v>CLOSED</v>
          </cell>
          <cell r="R96">
            <v>1</v>
          </cell>
          <cell r="S96">
            <v>41893</v>
          </cell>
          <cell r="U96">
            <v>41726</v>
          </cell>
          <cell r="AE96">
            <v>0</v>
          </cell>
          <cell r="AF96">
            <v>3</v>
          </cell>
          <cell r="AG96" t="str">
            <v>11/09/14 Closure approved at CMSG meeting on 11/09/14 (see meeting minutes) as incorporated within COR3457 for a combined CMS release. _x000D_
_x000D_
12/06/14 KB Closure of this CO was approved at CMSG meeting (a new CO will be submitted incorporating 4 CO'S).  BER due date of 25/06 removed.  _x000D_
30/04/14 KB - A joint BER for COR3336 &amp; COR3287 will be delivered on 25/06/14.  _x000D_
10/04/14 KB - BEIR due date of 10/04 removed per CMSG discussion. New dates to be provided.  _x000D_
28/03/14 KB - David Buckland confirmed from a conversation with Joel that the BEO is in response to the revised EQR. _x000D_
28/03/14 KB - Amended EQR issued. _x000D_
24/02/14 KB - Assisgned to Andy Simpson per discussion with Lorraine Cave.  This CO was expected and may run in conjunction with Mod 424 &amp; 410a.  NB An ICAF meeting was not held this week due to the Leadership Conference, CO has been submitted to the ICAF group for visibility and assigned without a formal ICAF meeting._x000D_
Refer to virtual (26/02) meeting minutes.</v>
          </cell>
          <cell r="AJ96">
            <v>41729</v>
          </cell>
        </row>
        <row r="97">
          <cell r="A97">
            <v>2323</v>
          </cell>
          <cell r="B97" t="str">
            <v>COR2323</v>
          </cell>
          <cell r="C97" t="str">
            <v>National Grid Transmission IP Requirements</v>
          </cell>
          <cell r="D97">
            <v>40774</v>
          </cell>
          <cell r="E97" t="str">
            <v>PD-CLSD</v>
          </cell>
          <cell r="F97">
            <v>40956</v>
          </cell>
          <cell r="G97">
            <v>0</v>
          </cell>
          <cell r="H97">
            <v>40708</v>
          </cell>
          <cell r="I97">
            <v>40722</v>
          </cell>
          <cell r="J97">
            <v>0</v>
          </cell>
          <cell r="K97" t="str">
            <v>NNW</v>
          </cell>
          <cell r="L97" t="str">
            <v>NGT</v>
          </cell>
          <cell r="M97" t="str">
            <v>Sean McGoldrick</v>
          </cell>
          <cell r="N97" t="str">
            <v>Workload Meeting 15/06/11</v>
          </cell>
          <cell r="O97" t="str">
            <v>Annie Griffith</v>
          </cell>
          <cell r="P97" t="str">
            <v>CO</v>
          </cell>
          <cell r="Q97" t="str">
            <v>COMPLETE</v>
          </cell>
          <cell r="R97">
            <v>1</v>
          </cell>
          <cell r="T97">
            <v>0</v>
          </cell>
          <cell r="U97">
            <v>40730</v>
          </cell>
          <cell r="V97">
            <v>40744</v>
          </cell>
          <cell r="W97">
            <v>40735</v>
          </cell>
          <cell r="X97">
            <v>40735</v>
          </cell>
          <cell r="Y97" t="str">
            <v>XM2 Review Meeting 05/07/11</v>
          </cell>
          <cell r="Z97">
            <v>84997</v>
          </cell>
          <cell r="AC97" t="str">
            <v>PROD</v>
          </cell>
          <cell r="AD97">
            <v>40774</v>
          </cell>
          <cell r="AE97">
            <v>0</v>
          </cell>
          <cell r="AF97">
            <v>5</v>
          </cell>
          <cell r="AG97" t="str">
            <v>09/01/12 AK - Email sent to Sean McGoldrick from Lee Chambers stating "We have now implemented a fix to resolve the attached and Kate has now confirmed that this resolves the issues that were being experienced. As we have not been advised of any other issues I assume that this confirmation will allow for the CCN to be signed off for COR2323?"
22/12/11 AK - Email rec'd from Sean McGoldrick on 21/12/11 asking for an update to the specific issues outstanding. Annie Griffith sent a response stating that they are currently using a workaround but are hoping to find a permanent solution.
12/12/11 KB - Response sent to Sean by Annie Griffith - filed in mailbox.                                                                                
08/12/11 KB - Email from Sean McGoldrick in response to the CCN advising that he is not in a position to approve closure as some issues remain.                                                                                                                    
12/10/11 AK - Email rec'd from Lee Chambers stating "I would suggest that this date is set as 30/11/11 as we will be awaiting invoices from suppliers before this can be formally closed down."
12/10/11 AK - Email rec'd from Lee Chambers stating "The full scope has been delivered for this Project &amp; we are now moving into Closedown." Implementation completed as 30/09/11 &amp; status updated. Email sent to Lee stating "Following implementation on 30/09/11, please can you supply a "Current CCN Due Date" to ensure this project progresses to completion."
30/08/11 AK - Email sent to NGT (as SN IR) stating "We have received your Change Authorisation for the above Change Order and can confirm that no Scope Notification will be produced.  A Project Plan is in place with National Grid Transmission and the Network Operations Stakeholders that details the full delivery activities for this Project. Project Start Date - 04th July 2011  Project Finish Date - 30th September 2011"
26/08/11 AK - Discussed at Workload Meeting on 24/08/11. Lee Chambers explained that this change would not be producing a SN as agreed with the NOR. They would be going straight into delivery. As per the ASA Contract, a communication still needs to be sent by the due date confirming the situation.
21/06/11 AK - Email rec'd from Lee Chambers on 15/06/11 stating "Can you move COR2323 through to the BER phase as we are presenting the internal Business Case to xEC on Tuesday 21st June and will be looking at getting the BER to Transmission shortly after (I will confirm planned dates)." Status not amended as this is an external change, therefore EQ IR date of 28/06/11 is still relevant. 
15/06/11 AK - Email rec'd from Lee Chambers stating "This is a Change Order and as advised by Alison was given the reference COR2323.  This should be allocated to Annie Griffiths as PM and me as Business Analyst and is a Category 5 change."</v>
          </cell>
          <cell r="AH97" t="str">
            <v>CLSD</v>
          </cell>
          <cell r="AI97">
            <v>40956</v>
          </cell>
          <cell r="AJ97">
            <v>40735</v>
          </cell>
          <cell r="AL97">
            <v>40791</v>
          </cell>
          <cell r="AO97">
            <v>40816</v>
          </cell>
          <cell r="AP97">
            <v>40877</v>
          </cell>
        </row>
        <row r="98">
          <cell r="A98">
            <v>2352</v>
          </cell>
          <cell r="B98" t="str">
            <v>COR2352</v>
          </cell>
          <cell r="C98" t="str">
            <v>Mod0378 - Greater Transparency over AQ Appeal Performance</v>
          </cell>
          <cell r="E98" t="str">
            <v>EQ-CLSD</v>
          </cell>
          <cell r="F98">
            <v>41262</v>
          </cell>
          <cell r="G98">
            <v>1</v>
          </cell>
          <cell r="H98">
            <v>40766</v>
          </cell>
          <cell r="I98">
            <v>40780</v>
          </cell>
          <cell r="J98">
            <v>0</v>
          </cell>
          <cell r="K98" t="str">
            <v>ALL</v>
          </cell>
          <cell r="M98" t="str">
            <v>Alan Raper</v>
          </cell>
          <cell r="N98" t="str">
            <v>Workload Meeting 17/08/11</v>
          </cell>
          <cell r="O98" t="str">
            <v>Lorraine Cave</v>
          </cell>
          <cell r="P98" t="str">
            <v>CO</v>
          </cell>
          <cell r="Q98" t="str">
            <v>CLOSED</v>
          </cell>
          <cell r="R98">
            <v>1</v>
          </cell>
          <cell r="T98">
            <v>0</v>
          </cell>
          <cell r="AE98">
            <v>0</v>
          </cell>
          <cell r="AF98">
            <v>3</v>
          </cell>
          <cell r="AG98" t="str">
            <v xml:space="preserve">19/12/12 KB - COR2352 closed per e-mail from Alan Raper - Mod has been withdrawn.  
04/12/12 KB - Update requested - see e-mail from Max Pemberton.  
23/08/11 AK - This change was originally raised as an Evaluation request (ROM &amp; RULE analysis) by Chris Warner (on behalf of Alan Raper) on 26/07/11. Alan Raper sent a revised Change Order on 11/08/11 requesting a firm quote for both Analysis &amp; Delivery. Following discussion at the recent Change Managers meeting, Alan confirmed that full delivery would be required. An email was sent to Alan confirming that Xoserve will not progress with the original evaluation request as this Change Order supercedes the original request. </v>
          </cell>
          <cell r="AJ98">
            <v>40794</v>
          </cell>
          <cell r="AK98">
            <v>40794</v>
          </cell>
        </row>
        <row r="99">
          <cell r="A99">
            <v>2387</v>
          </cell>
          <cell r="B99" t="str">
            <v>COR2387</v>
          </cell>
          <cell r="C99" t="str">
            <v>AQ Review 2012</v>
          </cell>
          <cell r="D99">
            <v>41025</v>
          </cell>
          <cell r="E99" t="str">
            <v>PD-CLSD</v>
          </cell>
          <cell r="F99">
            <v>41345</v>
          </cell>
          <cell r="G99">
            <v>0</v>
          </cell>
          <cell r="H99">
            <v>40939</v>
          </cell>
          <cell r="I99">
            <v>41019</v>
          </cell>
          <cell r="J99">
            <v>0</v>
          </cell>
          <cell r="N99" t="str">
            <v>Workload Meeting 01/02/12</v>
          </cell>
          <cell r="O99" t="str">
            <v>Lorraine Cave</v>
          </cell>
          <cell r="P99" t="str">
            <v>CO</v>
          </cell>
          <cell r="Q99" t="str">
            <v>COMPLETE</v>
          </cell>
          <cell r="R99">
            <v>0</v>
          </cell>
          <cell r="U99">
            <v>41017</v>
          </cell>
          <cell r="V99">
            <v>41031</v>
          </cell>
          <cell r="W99">
            <v>41025</v>
          </cell>
          <cell r="X99">
            <v>41025</v>
          </cell>
          <cell r="AC99" t="str">
            <v>PROD</v>
          </cell>
          <cell r="AD99">
            <v>41025</v>
          </cell>
          <cell r="AE99">
            <v>0</v>
          </cell>
          <cell r="AF99">
            <v>6</v>
          </cell>
          <cell r="AG99" t="str">
            <v>22/08/12 KB - Discussed at Workload Meeting - PID was approved on 26/04/12 - change status to PD-PROD.                                                                                                                                                                   18/04/12 AK - Following the Workload Meeting, email rec'f from Harvey Padham confirming that the Project Brief was approved on 24/01/12. This change was not received until 30/01/12 &amp; the latest EQ IR date was 30/04/12, therefore to avoid complications in the Tracking Sheet, the EQR submission &amp; approval dates have been populated as 18/04/12 (being the date the information was received). 
10/02/12 AK - Discussed at Workload Meeting on 08/02/12. EQ IR changed from 13/02/12 to 20/04/12.</v>
          </cell>
          <cell r="AH99" t="str">
            <v>CLSD</v>
          </cell>
          <cell r="AI99">
            <v>41345</v>
          </cell>
          <cell r="AJ99">
            <v>41017</v>
          </cell>
          <cell r="AK99">
            <v>41017</v>
          </cell>
          <cell r="AL99">
            <v>41025</v>
          </cell>
          <cell r="AM99">
            <v>41025</v>
          </cell>
          <cell r="AN99">
            <v>41025</v>
          </cell>
        </row>
        <row r="100">
          <cell r="A100">
            <v>2388</v>
          </cell>
          <cell r="B100" t="str">
            <v>COR2388</v>
          </cell>
          <cell r="C100" t="str">
            <v>IS Additional Code Elements Funding</v>
          </cell>
          <cell r="E100" t="str">
            <v>CO-CLSD</v>
          </cell>
          <cell r="F100">
            <v>41340</v>
          </cell>
          <cell r="G100">
            <v>0</v>
          </cell>
          <cell r="H100">
            <v>40779</v>
          </cell>
          <cell r="J100">
            <v>0</v>
          </cell>
          <cell r="N100" t="str">
            <v>Workload Meeting 31/08/11</v>
          </cell>
          <cell r="O100" t="str">
            <v>Sandra Simpson</v>
          </cell>
          <cell r="P100" t="str">
            <v>BI</v>
          </cell>
          <cell r="Q100" t="str">
            <v>CLOSED</v>
          </cell>
          <cell r="R100">
            <v>0</v>
          </cell>
          <cell r="S100">
            <v>41340</v>
          </cell>
          <cell r="AE100">
            <v>0</v>
          </cell>
          <cell r="AF100">
            <v>7</v>
          </cell>
          <cell r="AG100" t="str">
            <v>07/03/13 KB - Note received from Sandra Simpson authorising closure (Steve Adcock copied in).  Set to CO-CLSD.  _x000D_
07/03/13 KB - Note sent to Steve Adcock and Sandra Simpson asking whether project should remain open or whether closure can be authorised.  _x000D_
08/09/11 AK - This has been logged for financial visibilty. It will not be regarded as an official project &amp; therefore will not be following normal project rules or producing project documentation. The status will remain CO-RCVD until the change closes.</v>
          </cell>
        </row>
        <row r="101">
          <cell r="A101">
            <v>2390</v>
          </cell>
          <cell r="B101" t="str">
            <v>COR2390</v>
          </cell>
          <cell r="C101" t="str">
            <v>GDFO Release 3 - CSEPS Interface</v>
          </cell>
          <cell r="D101">
            <v>40822</v>
          </cell>
          <cell r="E101" t="str">
            <v>PD-CLSD</v>
          </cell>
          <cell r="F101">
            <v>41262</v>
          </cell>
          <cell r="G101">
            <v>0</v>
          </cell>
          <cell r="H101">
            <v>40781</v>
          </cell>
          <cell r="J101">
            <v>0</v>
          </cell>
          <cell r="K101" t="str">
            <v>NNW</v>
          </cell>
          <cell r="L101" t="str">
            <v>NGD</v>
          </cell>
          <cell r="M101" t="str">
            <v>Alan Raper</v>
          </cell>
          <cell r="N101" t="str">
            <v>Workload Meeting 14/09/11</v>
          </cell>
          <cell r="O101" t="str">
            <v>Lorraine Cave</v>
          </cell>
          <cell r="P101" t="str">
            <v>CO</v>
          </cell>
          <cell r="Q101" t="str">
            <v>COMPLETE</v>
          </cell>
          <cell r="R101">
            <v>1</v>
          </cell>
          <cell r="U101">
            <v>40794</v>
          </cell>
          <cell r="W101">
            <v>40816</v>
          </cell>
          <cell r="X101">
            <v>40816</v>
          </cell>
          <cell r="Y101" t="str">
            <v xml:space="preserve">Via internal approval. </v>
          </cell>
          <cell r="AC101" t="str">
            <v>SENT</v>
          </cell>
          <cell r="AD101">
            <v>40826</v>
          </cell>
          <cell r="AE101">
            <v>0</v>
          </cell>
          <cell r="AF101">
            <v>5</v>
          </cell>
          <cell r="AG101" t="str">
            <v>19/12/12 KB - CCN approved per e-mail from Alan Raper dated 19/12/12 - set to PD-CLSD.
04/12/12 KB - Update requested - see e-mail from Max Pemberton.  
10/09/12 KB - Transferred from DT to LC due to change in roles.                                                                                                                                     28/11/11 KB - Richard Lenton verbally confirmed that change was successfully implemented on 28/11/11.                                                                                                                                                                                   23/11/11 KB - Imp due date changed from 03/12/11 to 28/11/11 per Workload meeting minutes.                                                                                                                                                                     07/11/11 KB - In response to Manager Aligned report, the following update received from Richard Lenton - "GDFO have advised us that the implementation date has changed and while we are not 100% sure if the date will be moved forwards, it has been scheduled for the weekend of 3rd December". Imp due date changed from 11/11/11 to 03/12/11. 
 04/10/11 KB - Confirmed with AK that, due to time constraints, the BER costs were approved internally without Pre Sanction Meeting                                                                                                                                        12/09/11 AK - Email sent from Dave Turpin to Alan Raper on 08/09/11 stating "The guys that need to carry out the work if it is to happen without ODC project resources being assigned (a relatively lengthy process) are currently tied up with AQ review activities &amp; ODS decommisioning. Following this, there are some DNI activities to be completed. If we can secure some resource then we will hopefully be able to make the required changes prior to mid-October as requested. I have discussed with the relevant teams &amp; they are looking to provide an estimate of time &amp; costs if they are able to complete this work. Obviously this would then normally follow the EQR, BER etc route. To speed things up I would suggest we progress directly to BER when this information is available to ensure that we can get funds in place for the work to be started when required. Can you confirm that you are OK with the above approach?" Email rec'd from Alan Raper stating "Happy to go to BER". In view of this, the change will not produce an EQR. The status has been updated to BE-PROD with a BER due date of 30/09/11, although from the email correspondence received, this date is subject to change. 
08/09/11 AK - This change was discussed at Workload Meeting on 31/08/11 where it was felt that this work would not be the responsibility of Xoserve. Dave Turpin will look into this &amp; advise.</v>
          </cell>
          <cell r="AH101" t="str">
            <v>CLSD</v>
          </cell>
          <cell r="AI101">
            <v>41262</v>
          </cell>
          <cell r="AL101">
            <v>40836</v>
          </cell>
          <cell r="AM101">
            <v>40826</v>
          </cell>
          <cell r="AN101">
            <v>40826</v>
          </cell>
          <cell r="AO101">
            <v>40875</v>
          </cell>
          <cell r="AP101">
            <v>40938</v>
          </cell>
        </row>
        <row r="102">
          <cell r="A102">
            <v>3390</v>
          </cell>
          <cell r="B102" t="str">
            <v>COR3390</v>
          </cell>
          <cell r="C102" t="str">
            <v>Billing History by all NTS capacity / commodity related charges (2003 - 2013)</v>
          </cell>
          <cell r="D102">
            <v>41890</v>
          </cell>
          <cell r="E102" t="str">
            <v>PD-POPD</v>
          </cell>
          <cell r="F102">
            <v>42618</v>
          </cell>
          <cell r="G102">
            <v>1</v>
          </cell>
          <cell r="H102">
            <v>41775</v>
          </cell>
          <cell r="I102">
            <v>41788</v>
          </cell>
          <cell r="J102">
            <v>0</v>
          </cell>
          <cell r="K102" t="str">
            <v>NNW</v>
          </cell>
          <cell r="L102" t="str">
            <v>NGT</v>
          </cell>
          <cell r="M102" t="str">
            <v>Sean McGoldrick</v>
          </cell>
          <cell r="N102" t="str">
            <v>ICAF 21/05/14</v>
          </cell>
          <cell r="O102" t="str">
            <v>Darran Dredge</v>
          </cell>
          <cell r="P102" t="str">
            <v>CO</v>
          </cell>
          <cell r="Q102" t="str">
            <v>LIVE</v>
          </cell>
          <cell r="R102">
            <v>1</v>
          </cell>
          <cell r="U102">
            <v>41816</v>
          </cell>
          <cell r="V102">
            <v>41829</v>
          </cell>
          <cell r="W102">
            <v>41873</v>
          </cell>
          <cell r="Z102">
            <v>6191</v>
          </cell>
          <cell r="AC102" t="str">
            <v>PROD</v>
          </cell>
          <cell r="AD102">
            <v>41890</v>
          </cell>
          <cell r="AE102">
            <v>0</v>
          </cell>
          <cell r="AF102">
            <v>5</v>
          </cell>
          <cell r="AG102" t="str">
            <v>27/02/16 DC Sent an email chasing ECF and EAF._x000D_
05/10/16: CM update from Charlie The signed EAF I believe is with finance, the ECF has been drafted and now awaiting sign off._x000D_
28/09/16: Cm Chased for outstanding EAF and ECF today_x000D_
05/09/16: Cm CCn received from Bev Viney as approved. CM will close down after ECF and outstanding documents produced._x000D_
17/08/16 DC CCN sent out to networks today._x000D_
21.03.16: Cm planning meeting LC to produce the closedown docs this week._x000D_
28/01/16: Closedown moved out CM planning meeting_x000D_
4/12/15 CM :  CLOSING THAT ONE DOWN. ME TEAM GIVING LC A TRANSFER FORM?? IAN SNOOKES STILL DOING CLOSDOWN_x000D_
_x000D_
16/11/15: CM Update from the planning meeting- Closedwn docs being produced by Ian Snookes._x000D_
04/11/15 EC - Email to LC for any updates regarding the ToF._x000D_
_x000D_
16/10/15 EC: Update following Portfolio Plan Meeting, 15/10/15 - LC to speak to DT about paying the difference between Projects and ME. Update closedown to end of November._x000D_
28/09/15 CM Emma Catton has sent an email chaser to LC._x000D_
_x000D_
09/09/15 CM - Update from LC -  waiting for a Transfer of Funds form from Roseanne Hetherington. LC will contact Dave Turpin and RH to try to get this sorted. Closedown moved back to end-Sept._x000D_
_x000D_
19/08/15 DC Email sent to LC requesting update._x000D_
20/07/15 CM Update from LC awaiting TOF (transfer of funds) from Rosanne Hetherington. 90% closedown due on 31/08/15._x000D_
_x000D_
29/06/2015 CM - LC to get the close down documents from ME team. No need for SN as minimal paperwork needs to be completed for this CO._x000D_
_x000D_
08/10/14 KB - Imp date of 08/10 confirmed verbally by LC.  _x000D_
_x000D_
19/09/2014 AT - SNR will not be produced as minimal paper work is being completed. See Lorraine Caves email for evidence._x000D_
_x000D_
05/09/14 KB - Revised BER issued to NGT by LC. _x000D_
22/08/14 - BER sent out without Pre Sanction approval with Jane Rocky's approval.  Retrospective Pre Sanction approval will be obtained at the next meeting._x000D_
_x000D_
20/08/14 KB - BER due date of 22/08 removed as advised by LC. Requirements have not yet beein fully defined by NGT something that is subject to ongoing discussion between NGT &amp; Dave Turpin/Matt Smith. LC will liaise further &amp; advise of progress.</v>
          </cell>
          <cell r="AH102" t="str">
            <v>CLSD</v>
          </cell>
          <cell r="AI102">
            <v>42618</v>
          </cell>
          <cell r="AJ102">
            <v>41802</v>
          </cell>
          <cell r="AK102">
            <v>41802</v>
          </cell>
          <cell r="AP102">
            <v>42597</v>
          </cell>
        </row>
        <row r="103">
          <cell r="A103">
            <v>3403</v>
          </cell>
          <cell r="B103" t="str">
            <v>COR3403</v>
          </cell>
          <cell r="C103" t="str">
            <v>Set-up of New DMSP</v>
          </cell>
          <cell r="D103">
            <v>41927</v>
          </cell>
          <cell r="E103" t="str">
            <v>PD-CLSD</v>
          </cell>
          <cell r="F103">
            <v>42902</v>
          </cell>
          <cell r="G103">
            <v>0</v>
          </cell>
          <cell r="H103">
            <v>41787</v>
          </cell>
          <cell r="I103">
            <v>41800</v>
          </cell>
          <cell r="J103">
            <v>1</v>
          </cell>
          <cell r="K103" t="str">
            <v>NNW</v>
          </cell>
          <cell r="L103" t="str">
            <v>NGD, NGN &amp; WWU</v>
          </cell>
          <cell r="M103" t="str">
            <v xml:space="preserve"> Ruth Thomas</v>
          </cell>
          <cell r="N103" t="str">
            <v>ICAF Meeting 28/05/14</v>
          </cell>
          <cell r="O103" t="str">
            <v>Darran Dredge</v>
          </cell>
          <cell r="P103" t="str">
            <v>CO</v>
          </cell>
          <cell r="Q103" t="str">
            <v>COMPLETE</v>
          </cell>
          <cell r="R103">
            <v>1</v>
          </cell>
          <cell r="S103">
            <v>42758</v>
          </cell>
          <cell r="T103">
            <v>0</v>
          </cell>
          <cell r="U103">
            <v>41835</v>
          </cell>
          <cell r="V103">
            <v>41848</v>
          </cell>
          <cell r="W103">
            <v>41893</v>
          </cell>
          <cell r="Y103" t="str">
            <v>Pre Sanction Meeting 09/09/14</v>
          </cell>
          <cell r="Z103">
            <v>59800</v>
          </cell>
          <cell r="AC103" t="str">
            <v>SENT</v>
          </cell>
          <cell r="AD103">
            <v>41948</v>
          </cell>
          <cell r="AE103">
            <v>0</v>
          </cell>
          <cell r="AF103">
            <v>5</v>
          </cell>
          <cell r="AG103" t="str">
            <v>23/01/17 DC Approval received from networks, email sent to projects._x000D_
23/01/17 DC New CCN going to networks today for approval to close the project._x000D_
26.09.16: Cm Date requested by Darran Dredge to move forward the CCN to orginator date_x000D_
13/05/16: CM moved end date out to end of May from finance meeting with LC_x000D_
21/03/16: CM Planning meeting closedown due this week. Moved to 15.04.16_x000D_
28/01/16: Closedown moved out CM planning meeting_x000D_
14/12/15 CM : Planning meeting- DMSP CATCH UP WITH MARK FOR UPDATES ECF NEEDS SIGNING FOR CLOSEDOWN. CCN DUE FOR END OF DECEMBER._x000D_
_x000D_
16/11/15: CM Close down now due 30/12/2015. Update from the planning meeting_x000D_
05/11/15 DC: email back from RA with costs as required.Forwarded costings over to LC_x000D_
04/11/15 EC - Email to RA asking if she has had chance to confirm the figures so LC can do the documents. _x000D_
16/10/15 EC: Update following Portfolio Plan Meeting, 15/10/15 - Transfer of Funds has been signed by LC to transfer money to ME Team, but ECF and CCN are outstanding. If RA can confirm figures, LC can do the documents. _x000D_
_x000D_
28/09/15: CM - Update from RA - still yet to complete an ECF &amp; CCN.. A Transfer funds form was signed by Lorraine to transfer money to the ME pot to close off that bit of the finances but the final completion forms have yet to be done. RA will try piece together the final costs (including resources) this week._x000D_
_x000D_
09/09/15: CM email RA again regarding this change_x000D_
19/08/15 DC sent Email to RA asking for an update - does she have any closedown docs._x000D_
5/08/2015 NC emailed RA for the relevant outstading documents for CL._x000D_
_x000D_
20/07/15 CM LC to send a note to RA for ECF approval._x000D_
03/10/2014 Revised BER distributed_x000D_
_x000D_
04/09/14 KB - BER due date moved from 05/09 to 11/09 per agreement from Ruth Thomas.  _x000D_
10/06 - EQR date agreed verbally with LC in order to ensure the EQIR target date met. BA not confirmed yet.</v>
          </cell>
          <cell r="AH103" t="str">
            <v>CLSD</v>
          </cell>
          <cell r="AI103">
            <v>42758</v>
          </cell>
          <cell r="AJ103">
            <v>41820</v>
          </cell>
          <cell r="AL103">
            <v>41940</v>
          </cell>
          <cell r="AM103">
            <v>41948</v>
          </cell>
          <cell r="AP103">
            <v>42758</v>
          </cell>
        </row>
        <row r="104">
          <cell r="A104">
            <v>3402</v>
          </cell>
          <cell r="B104" t="str">
            <v>COR3402</v>
          </cell>
          <cell r="C104" t="str">
            <v>Reporting Registration Status</v>
          </cell>
          <cell r="D104">
            <v>41845</v>
          </cell>
          <cell r="E104" t="str">
            <v>PD-CLSD</v>
          </cell>
          <cell r="F104">
            <v>41942</v>
          </cell>
          <cell r="G104">
            <v>0</v>
          </cell>
          <cell r="H104">
            <v>41786</v>
          </cell>
          <cell r="I104">
            <v>41799</v>
          </cell>
          <cell r="J104">
            <v>1</v>
          </cell>
          <cell r="K104" t="str">
            <v>NNW</v>
          </cell>
          <cell r="L104" t="str">
            <v>SGN</v>
          </cell>
          <cell r="M104" t="str">
            <v>Colin Thomson</v>
          </cell>
          <cell r="N104" t="str">
            <v>ICAF Meeting 28/05/14</v>
          </cell>
          <cell r="O104" t="str">
            <v>Lorraine Cave</v>
          </cell>
          <cell r="P104" t="str">
            <v>CO</v>
          </cell>
          <cell r="Q104" t="str">
            <v>COMPLETE</v>
          </cell>
          <cell r="R104">
            <v>1</v>
          </cell>
          <cell r="S104">
            <v>41942</v>
          </cell>
          <cell r="U104">
            <v>41822</v>
          </cell>
          <cell r="V104">
            <v>41835</v>
          </cell>
          <cell r="W104">
            <v>41844</v>
          </cell>
          <cell r="Y104" t="str">
            <v>Pre Sanction Review Meeting 22/07/14</v>
          </cell>
          <cell r="Z104">
            <v>3168</v>
          </cell>
          <cell r="AC104" t="str">
            <v>PROD</v>
          </cell>
          <cell r="AD104">
            <v>41845</v>
          </cell>
          <cell r="AE104">
            <v>0</v>
          </cell>
          <cell r="AF104">
            <v>5</v>
          </cell>
          <cell r="AG104" t="str">
            <v>15/08/14 KB - Email received from Colin Thomson approving  non delivery of a SN.  Moved to PD-PROD_x000D_
13/08 KB - /Proposal to progress straight to report delivery without a SN.  Awaiting approval from Colin.   _x000D_
_x000D_
01/07/14 KB BEO date received set at 02/07 due to time received.  _x000D_
09/06 - EQR date agreed verbally with LC in order to ensure the EQIR target date met.</v>
          </cell>
          <cell r="AH104" t="str">
            <v>CLSD</v>
          </cell>
          <cell r="AI104">
            <v>41942</v>
          </cell>
          <cell r="AJ104">
            <v>41820</v>
          </cell>
          <cell r="AL104">
            <v>41859</v>
          </cell>
          <cell r="AO104">
            <v>41894</v>
          </cell>
          <cell r="AP104">
            <v>41942</v>
          </cell>
        </row>
        <row r="105">
          <cell r="A105">
            <v>1000.11</v>
          </cell>
          <cell r="B105" t="str">
            <v>COR1000.11</v>
          </cell>
          <cell r="C105" t="str">
            <v>XP1 Replacement</v>
          </cell>
          <cell r="E105" t="str">
            <v>PD-CLSD</v>
          </cell>
          <cell r="F105">
            <v>41835</v>
          </cell>
          <cell r="G105">
            <v>0</v>
          </cell>
          <cell r="H105">
            <v>41299</v>
          </cell>
          <cell r="J105">
            <v>0</v>
          </cell>
          <cell r="O105" t="str">
            <v>Chris Fears</v>
          </cell>
          <cell r="P105" t="str">
            <v>CO</v>
          </cell>
          <cell r="Q105" t="str">
            <v>COMPLETE</v>
          </cell>
          <cell r="R105">
            <v>0</v>
          </cell>
          <cell r="S105">
            <v>41835</v>
          </cell>
          <cell r="AE105">
            <v>0</v>
          </cell>
          <cell r="AF105">
            <v>7</v>
          </cell>
          <cell r="AG105" t="str">
            <v>29/07/15 Cm: CCN filed in the configuration library_x000D_
_x000D_
15/07/14 Approved closedown document provided by Rebecca Russon.  Imp date taken from P Plan.</v>
          </cell>
          <cell r="AH105" t="str">
            <v>CLSD</v>
          </cell>
          <cell r="AI105">
            <v>41835</v>
          </cell>
          <cell r="AO105">
            <v>41646</v>
          </cell>
        </row>
        <row r="106">
          <cell r="A106">
            <v>2557.1</v>
          </cell>
          <cell r="B106" t="str">
            <v>COR2557.1</v>
          </cell>
          <cell r="C106" t="str">
            <v>Revisions to the Metering Charges Pricing Programme - Phase 2</v>
          </cell>
          <cell r="E106" t="str">
            <v>CO-CLSD</v>
          </cell>
          <cell r="G106">
            <v>0</v>
          </cell>
          <cell r="J106">
            <v>0</v>
          </cell>
          <cell r="O106" t="str">
            <v>Lorraine Cave</v>
          </cell>
          <cell r="P106" t="str">
            <v>CO</v>
          </cell>
          <cell r="Q106" t="str">
            <v>CLOSED</v>
          </cell>
          <cell r="R106">
            <v>0</v>
          </cell>
          <cell r="S106">
            <v>41822</v>
          </cell>
          <cell r="AE106">
            <v>0</v>
          </cell>
        </row>
        <row r="107">
          <cell r="A107">
            <v>1154</v>
          </cell>
          <cell r="B107" t="str">
            <v>COR1154</v>
          </cell>
          <cell r="C107" t="str">
            <v xml:space="preserve">UK Link Programme </v>
          </cell>
          <cell r="D107">
            <v>39952</v>
          </cell>
          <cell r="E107" t="str">
            <v>PD-PROD</v>
          </cell>
          <cell r="F107">
            <v>41143</v>
          </cell>
          <cell r="G107">
            <v>0</v>
          </cell>
          <cell r="H107">
            <v>39510</v>
          </cell>
          <cell r="I107">
            <v>39961</v>
          </cell>
          <cell r="J107">
            <v>0</v>
          </cell>
          <cell r="N107" t="str">
            <v>Prioritisation Meeting 05/03/08</v>
          </cell>
          <cell r="O107" t="str">
            <v>Paul Toolan</v>
          </cell>
          <cell r="P107" t="str">
            <v>BI</v>
          </cell>
          <cell r="Q107" t="str">
            <v>LIVE</v>
          </cell>
          <cell r="R107">
            <v>0</v>
          </cell>
          <cell r="V107">
            <v>39952</v>
          </cell>
          <cell r="W107">
            <v>39952</v>
          </cell>
          <cell r="X107">
            <v>39952</v>
          </cell>
          <cell r="Y107" t="str">
            <v>Project Board Meeting on 19/05/09</v>
          </cell>
          <cell r="AC107" t="str">
            <v>PROD</v>
          </cell>
          <cell r="AD107">
            <v>39952</v>
          </cell>
          <cell r="AE107">
            <v>0</v>
          </cell>
          <cell r="AF107">
            <v>7</v>
          </cell>
          <cell r="AG107" t="str">
            <v>16/10/15 EC: Update following Portfolio Plan Meeting, 15/10/15 - SPM will need to be updated. _x000D_
_x000D_
22/08/12 KB - Update provided by Sat Kalsi outside of the Workload meeting - "This work has been incorporated within the UKL Programme within the current COR definition, target completion by the end of 2012"_x000D_
_x000D_
12/05/11 AK - Project Manager changed from Jane Rocky to Sat Kalsi with effect from 09/05/11.
09/03/10 AK - Email rec'd from Sue Turnbull advising that project needs to be renamed as Project Nexus Requirements Definition Phase (was Project Nexus (UKLink Replacement) - RD Phase). 
01/02/10 AK - Update rec'd from Jane Rocky. SN IR date amended from 03/09/10 to 03/09/12. Also, name of project amended to include "RD Phase".
03/09/09 AK - Discussed at Workload Meeting on 02/09/09. Project Manager to change from Ian Wilson to Jane Rocky. At Workload Meeting on 26/08/09 SN IR date was amended from 01/09/09 to 03/09/10 but Tracking Sheet was not updated.
02/06/09 AK - Email rec'd from Sue Turnbull stating that the PID was approved on 19/05/09. Status updated to SN-PROD with an SN IR date of 01/09/09, based on previous updates.
01/06/09 AK - Email sent to Sue Turnbull stating "Ian has given me an update for Project Nexus stating that the PID has been approved by the Project Board. Please can you let me know what date this happened so that I can update the Tracking Sheet correctly?"
29/05/09 AK - Discussed at Workload Meeting on 27/05/09. This is an internal change which will not be producing an EQR. The PID for this phase of the project has been approved by the Project Board, which equates to the BER. The next update is due in early September. 
23/03/09 AK - Ian Wilson advised that the Process Owner is Nick Salter. 
30/01/09 AK - Update rec'd from Ian Wilson. Consultation papers are being produced. This is an internal change &amp; therefore is not subject to initial response dates, however the EQ initial response date has been populated as 28/05/09 to ensure we do not loose visibility. 
09/05/08 MP - Title updated to Project Nexus, following information from Chris Smith
06/03/08 AK - Approved at Prioritisation Meeting 05/03/08. Analysis already carried out under COR0699.</v>
          </cell>
          <cell r="AH107" t="str">
            <v>PROD</v>
          </cell>
          <cell r="AI107">
            <v>41143</v>
          </cell>
          <cell r="AL107">
            <v>41155</v>
          </cell>
        </row>
        <row r="108">
          <cell r="A108">
            <v>1154.01</v>
          </cell>
          <cell r="B108" t="str">
            <v>COR1154.01</v>
          </cell>
          <cell r="C108" t="str">
            <v>Logical Analysis</v>
          </cell>
          <cell r="E108" t="str">
            <v>PD-CLSD</v>
          </cell>
          <cell r="F108">
            <v>41192</v>
          </cell>
          <cell r="G108">
            <v>0</v>
          </cell>
          <cell r="H108">
            <v>41178</v>
          </cell>
          <cell r="I108">
            <v>41192</v>
          </cell>
          <cell r="J108">
            <v>0</v>
          </cell>
          <cell r="N108" t="str">
            <v>Workload Meeting 26/09/12</v>
          </cell>
          <cell r="O108" t="str">
            <v>Andy Watson</v>
          </cell>
          <cell r="P108" t="str">
            <v>BI</v>
          </cell>
          <cell r="Q108" t="str">
            <v>COMPLETE</v>
          </cell>
          <cell r="R108">
            <v>0</v>
          </cell>
          <cell r="S108">
            <v>41670</v>
          </cell>
          <cell r="AE108">
            <v>0</v>
          </cell>
          <cell r="AF108">
            <v>7</v>
          </cell>
          <cell r="AG108" t="str">
            <v xml:space="preserve">24/01/2013 AT - To Be Analysis Title Changed to Logical Analysis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   </v>
          </cell>
          <cell r="AJ108">
            <v>41631</v>
          </cell>
        </row>
        <row r="109">
          <cell r="A109">
            <v>1154.02</v>
          </cell>
          <cell r="B109" t="str">
            <v>COR1154.02</v>
          </cell>
          <cell r="C109" t="str">
            <v>Requirements Definition Phase (RDP)</v>
          </cell>
          <cell r="E109" t="str">
            <v>PD-CLSD</v>
          </cell>
          <cell r="F109">
            <v>41274</v>
          </cell>
          <cell r="G109">
            <v>0</v>
          </cell>
          <cell r="H109">
            <v>41178</v>
          </cell>
          <cell r="I109">
            <v>41192</v>
          </cell>
          <cell r="J109">
            <v>0</v>
          </cell>
          <cell r="N109" t="str">
            <v>Workload Meeting 26/09/12</v>
          </cell>
          <cell r="O109" t="str">
            <v>Andy Watson</v>
          </cell>
          <cell r="P109" t="str">
            <v>BI</v>
          </cell>
          <cell r="Q109" t="str">
            <v>CLOSED</v>
          </cell>
          <cell r="R109">
            <v>0</v>
          </cell>
          <cell r="S109">
            <v>41274</v>
          </cell>
          <cell r="AE109">
            <v>0</v>
          </cell>
          <cell r="AF109">
            <v>7</v>
          </cell>
          <cell r="AG109" t="str">
            <v>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applicable_x000D_
_x000D_
10/10/12 KB - Update provided at the Workload meeting - Business Case will go to the Project Board on 18/10/12._x000D_
_x000D_
23/05/2013 AT - Jo Bradbury closed this on the 23/05/2013.</v>
          </cell>
        </row>
        <row r="110">
          <cell r="A110">
            <v>1154.03</v>
          </cell>
          <cell r="B110" t="str">
            <v>COR1154.03</v>
          </cell>
          <cell r="C110" t="str">
            <v>Routemap for To Be Analysis</v>
          </cell>
          <cell r="E110" t="str">
            <v>PD-CLSD</v>
          </cell>
          <cell r="F110">
            <v>41373</v>
          </cell>
          <cell r="G110">
            <v>0</v>
          </cell>
          <cell r="H110">
            <v>41178</v>
          </cell>
          <cell r="I110">
            <v>41192</v>
          </cell>
          <cell r="J110">
            <v>0</v>
          </cell>
          <cell r="N110" t="str">
            <v>Workload Meeting 26/09/12</v>
          </cell>
          <cell r="O110" t="str">
            <v>Andy Watson</v>
          </cell>
          <cell r="P110" t="str">
            <v>BI</v>
          </cell>
          <cell r="Q110" t="str">
            <v>COMPLETE</v>
          </cell>
          <cell r="R110">
            <v>0</v>
          </cell>
          <cell r="AE110">
            <v>0</v>
          </cell>
          <cell r="AF110">
            <v>7</v>
          </cell>
          <cell r="AG110" t="str">
            <v>09/04/13 KB - Project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110" t="str">
            <v>CLSD</v>
          </cell>
          <cell r="AI110">
            <v>41373</v>
          </cell>
        </row>
        <row r="111">
          <cell r="A111">
            <v>1154.04</v>
          </cell>
          <cell r="B111" t="str">
            <v>COR1154.04</v>
          </cell>
          <cell r="C111" t="str">
            <v>Proof of Concept</v>
          </cell>
          <cell r="E111" t="str">
            <v>PD-CLSD</v>
          </cell>
          <cell r="F111">
            <v>41181</v>
          </cell>
          <cell r="G111">
            <v>0</v>
          </cell>
          <cell r="H111">
            <v>41178</v>
          </cell>
          <cell r="I111">
            <v>41192</v>
          </cell>
          <cell r="J111">
            <v>0</v>
          </cell>
          <cell r="N111" t="str">
            <v>Workload Meeting 26/09/12</v>
          </cell>
          <cell r="O111" t="str">
            <v>Andy Watson</v>
          </cell>
          <cell r="P111" t="str">
            <v>BI</v>
          </cell>
          <cell r="Q111" t="str">
            <v>CLOSED</v>
          </cell>
          <cell r="R111">
            <v>0</v>
          </cell>
          <cell r="S111">
            <v>41181</v>
          </cell>
          <cell r="AE111">
            <v>0</v>
          </cell>
          <cell r="AF111">
            <v>7</v>
          </cell>
          <cell r="AG111" t="str">
            <v>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row>
        <row r="112">
          <cell r="A112">
            <v>1000.01</v>
          </cell>
          <cell r="B112" t="str">
            <v>COR1000.01</v>
          </cell>
          <cell r="C112" t="str">
            <v>EFT Enhanced File Transfer</v>
          </cell>
          <cell r="D112">
            <v>40595</v>
          </cell>
          <cell r="E112" t="str">
            <v>PD-IMPD</v>
          </cell>
          <cell r="F112">
            <v>41383</v>
          </cell>
          <cell r="G112">
            <v>0</v>
          </cell>
          <cell r="H112">
            <v>40225</v>
          </cell>
          <cell r="I112">
            <v>40333</v>
          </cell>
          <cell r="J112">
            <v>0</v>
          </cell>
          <cell r="N112" t="str">
            <v>Workload Meeting 17/02/10</v>
          </cell>
          <cell r="O112" t="str">
            <v>Chris Fears</v>
          </cell>
          <cell r="P112" t="str">
            <v>BI</v>
          </cell>
          <cell r="Q112" t="str">
            <v>CLOSED</v>
          </cell>
          <cell r="R112">
            <v>0</v>
          </cell>
          <cell r="U112">
            <v>40435</v>
          </cell>
          <cell r="V112">
            <v>40450</v>
          </cell>
          <cell r="W112">
            <v>40595</v>
          </cell>
          <cell r="X112">
            <v>40595</v>
          </cell>
          <cell r="Y112" t="str">
            <v>XEC Meeting on 27/07/10</v>
          </cell>
          <cell r="AE112">
            <v>0</v>
          </cell>
          <cell r="AF112">
            <v>7</v>
          </cell>
          <cell r="AG112" t="str">
            <v>19/08/15- CM  Emailed Mark Bignall again to get confirmation for close down._x000D_
13/03/13 KB - Update received from Michelle Fergusson - Implementation commenced on 4 March, as planned. Implementation is ongoing until 22 April. _x000D_
06/02/13 KB - Update received from Michelle Fergusson - Implementation date amended from 01/02/13 to 04/03/13. 
25/05/12 AK - Update rec'd from Chris Fears. Implementation date amended from 01/07/12 to 01/02/13.
06/01/12 AK - Discussed at Workload Meeting on 04/01/12. Implementation will not be taking place until at least July. Implementation due date moved from 30/12/11 to 01/07/12.
09/09/11 AK - Neil Morgan advised that Implementation due date should be amended from 01/09/11 to 30/12/11.
08/09/11 AK - Discussed at Workload Meeting on 07/09/11. Implementation was due on 01/09/11. Project Team to advise of new date.
29/06/11 AK - Discussed at Workload Meeting today. Project Manager amended from Iain Collin to Chris Fears.
21/02/11 AK - Email rec'd from Neil Morgan stating "I have checked the Expenditure Approval paperwork &amp; we were given approval by the xoserve board at the board meeting in July 1010." XEC2 was held on 27/07/10. Due to the amount of time that has passed since financial approval was obtained &amp; the issues with backing dates out of the Tracking Sheet, the BE-SENT date has been populated as 21/02/11 in line with the date the information was received. As this is an internal Project, no SN will be  written, therefore Project status should now be PD-PROD with an implementation date of 01/09/11. 
18/02/11 AK - Email sent to Neil Morgan stating "Following our chat earlier this week, please can you supply me with the date that project 
finances were approved?"
16/02/11 AK - Discussed at Workload Meeting today. Awaiting confirmation of the date that project finances were approved. Once confirmed, status will be amended to PD-PROD with an implementation date of 01/09/11.
15/02/11 AK - Update rec'd from Iain Collin. Project is now in delivery. Implementation due date will be 01/09/11. Neil Morgan advised that financial approval was gained via XEC / Board. He will confirm date of approval.
09/02/11 AK - Discussed at Workload Meeting today. Funding has been approved but CAF approval is required. PO to contact Project Team to confirm correct status &amp; date.
26/01/11 AK - Discussed at Workload Meeting today. BER due date amended from 07/01/11 to 31/01/11.
17/01/11 AK - Update rec'd from Neil Morgan. Overall Financial Approval has been obtained but further approval is req'd before this change can move into Project delivery. Current status BE-PROD is therefore correct. 
12/01/11 AK - Discussed at Workload Meeting today. Financial approval was obtained via XEC some time ago. Status should show that Project has progressed further than BER. Programme Office to consult Project Team outside of the Workload Meeting.
05/01/11 KB - Business Analyst changed from Dave Gore to Neil Morgan per Workload meeting minutes. Meeting also advised that status should now be set to PD-PROD as project is due to go live in June 2011 - PO to obtain any back up correspondence from NM prior to chaning status.                                                                                                                                   
25/11/10 AK - Discussed at Workload Meeting on 24/11/10. BER due date amended from 17/11/10 to 07/01/11.
28/10/10 MP - Name changed as per communication from project team (was "Telecoms - Single Network")
27/10/10 KB - BER due date moved from 29/10/10 to 17/11/10 per Workload meeting minutes.  Neil Morgan also advised that they are currently discussing Workpack issues with Legal, following which the status may progress to PD-PROD; await outcome of discussions.                                                                         04/10/10 AK - Update rec'd ffrom Dave Gore advising that work was sanctioned on 14/09/10.
01/10/10 AK - Discussed at Workload Meeting on 29/09/10. Work has been sanctioned. A Workpack is to be produced &amp; project status amended to BE-PROD. BER due date is to be populated as 29/10/10.
23/09/10 AK - Discussed at Workload Meeting on 22/09/10. Additional scope &amp; costs are likely, however EQR date to remain as 27/09/10. 
16/09/10 AK - Following recent staff changes, Project Manager amended from Chris Fears to Iain Collin.
19/08/10 AK - Discussed at Workload Meeting on 18/08/10. Workpack response has been referred to Legal to review. Following this, Contract Approval Forms will need to be completed. EQR due date amended from 23/08/10 to 27/09/10.
12/08/10 AK - Discussed at Workload Meeting on 11/08/10. Workpack response received. To be discussed at Workpack Meeting on 11/08/10.
04/06/10 AK - Update rec'd from Dave Gore. PoC has been completed successfully. Design &amp; Analysis is now underway &amp; due to complete mid-August. Status to be amended EQ-PROD while this work takes place. EQR due 23/08/10.
26/05/10 AK - Discussed at Workload Meeting today. Update rec'd last week but new EQ IR date required.
19/05/10 AK - Update rec'd from Dave Gore. The MFT PoC is currently progressing through the testing phase with the final Recommendation Report due at the start of June '10. 
16/02/10 AK - Update rec'd from Chris Fears. Proof of concept being planned to prove the MFT functionality.</v>
          </cell>
          <cell r="AH112" t="str">
            <v>PROD</v>
          </cell>
          <cell r="AI112">
            <v>40595</v>
          </cell>
          <cell r="AJ112">
            <v>40448</v>
          </cell>
          <cell r="AK112">
            <v>40448</v>
          </cell>
          <cell r="AO112">
            <v>41386</v>
          </cell>
        </row>
        <row r="113">
          <cell r="A113">
            <v>1000.02</v>
          </cell>
          <cell r="B113" t="str">
            <v>COR1000.02</v>
          </cell>
          <cell r="C113" t="str">
            <v>Security Gateway</v>
          </cell>
          <cell r="D113">
            <v>40287</v>
          </cell>
          <cell r="E113" t="str">
            <v>PD-CLSD</v>
          </cell>
          <cell r="F113">
            <v>40763</v>
          </cell>
          <cell r="G113">
            <v>0</v>
          </cell>
          <cell r="H113">
            <v>40225</v>
          </cell>
          <cell r="J113">
            <v>0</v>
          </cell>
          <cell r="N113" t="str">
            <v>Workload Meeting 17/02/10</v>
          </cell>
          <cell r="O113" t="str">
            <v>Chris Fears</v>
          </cell>
          <cell r="P113" t="str">
            <v>BI</v>
          </cell>
          <cell r="Q113" t="str">
            <v>COMPLETE</v>
          </cell>
          <cell r="R113">
            <v>0</v>
          </cell>
          <cell r="AC113" t="str">
            <v>RCVD</v>
          </cell>
          <cell r="AD113">
            <v>40287</v>
          </cell>
          <cell r="AE113">
            <v>0</v>
          </cell>
          <cell r="AF113">
            <v>7</v>
          </cell>
          <cell r="AG113" t="str">
            <v>01/08/11 AK - Following a meeting with Chris Fears to discuss discrepancies, the following was agreed: This section of the Programme was incorrectly named "IX WAN Upgrades" following errors made in October 2010. The title of this project has been amended to "Security Gateway" to bring it into line with project documentation. This part of the project is now complete &amp; awaiting closedown. In view of this, I will send an email to Steve Adcock (Project Sponsor) requesting his authorisation to close this part of the project down.
28/07/11 AK - Discussed at Workload Meeting on 27/07/11. Chris Fears advised that there are discrepancies between the title &amp; number of this change. Programme Office to discuss with Chris outside of the meeting.
29/06/11 AK - Discussed at Workload Meeting today. Project Manager amended from Iain Collin to Chris Fears.
24/06/11 AK - Discussed at Workload Meeting on 22/06/11. CCN due date amended from 17/06/11 to 22/07/11.
05/05/11 AK - Update rec'd from Iain Collin. Change is not yet complete as final closedown is still required. CCN due date amended from 29/04/11 to 17/06/11.
05/05/11 AK - Discussed at Workload Meeting on 04/05/11. This Project has been completed. Project Team to supply evidence in order for change to be closed.
04/04/11 AK - This section of the Programme was named "Security Gateway" but the title was changed incorrectly in October 2010 on this section instead of COR1000.3 - Telephony. Progress has been correctly detailed as IX WAN Upgrades &amp; the status is currently at PD-IMPD with a closedown date of 29/04/11. This will retain the title "IX WAN Upgrades".
30/03/11 AK - Discussed at Workload Meeting today. All work is complete but there are outstanding invoices. CCN due date moved back to 29/04/11.
15/12/10 AK - Discussed at Workload Meeting today. CCN due date moved back to 31/03/11.
25/11/10 AK - Discussed at Workload Meeting on 24/11/10. CCN due date amended from 30/11/10 to 17/12/10.
28/10/10 MP - Name changed as per communication from project team (was "Telecoms - Security Gateway")
27/10/10 KB - CCN due date moved from 29/10/10 to 30/11/10 per Workload meeting minutes.                                                                                                                                                        20/09/10 AK - Following the release of the Manager Aligned Report, email rec'd from Iain Collin stating "The Security Gateway implemented on 18/9 and we have planned the CCN for 29/10."
16/09/10 AK - Following recent staff changes, Project Manager amended from Chris Fears to Iain Collin.
01/06/10 AK - Project Start Date populated as per data held in Clarity.
21/05/10 AK - Discussed at Workload Meeting on 19/05/10. Analysis &amp; Design was carried out under EQR stage. Finance was agreed at the January Board Meeting, resulting in the Expenditure Approval Form being signed off on 19/04/10. Change is now in production &amp; implementation is due 17/09/10. No EQR has been produced for this change due to the nature of the work involved. The BER &amp; CA are represented by the financial approval on 19/04/10. No SN will be produced.
05/05/10 AK - Update rec'd from Neil Morgn. Delivery workpack has been approved. Final checks bieng completed by the project team prior to TCS formally submitting the kit procurement order with vendor (INSIGHT). Next update due 28/05/10.
02/03/10 AK - Update rec'd from Chris Fears. Sign off of physical design has taken place. Next update due 04/05/10.
16/02/10 AK - Update rec'd from Chris Fears. Design underway and due to complete end of February.</v>
          </cell>
          <cell r="AH113" t="str">
            <v>CLSD</v>
          </cell>
          <cell r="AI113">
            <v>40763</v>
          </cell>
          <cell r="AO113">
            <v>40439</v>
          </cell>
          <cell r="AP113">
            <v>40756</v>
          </cell>
        </row>
        <row r="114">
          <cell r="A114">
            <v>3017</v>
          </cell>
          <cell r="B114" t="str">
            <v>COR3017</v>
          </cell>
          <cell r="C114" t="str">
            <v>Previously named Post Closeout Post SOMSA Processes</v>
          </cell>
          <cell r="E114" t="str">
            <v>EQ-CLSD</v>
          </cell>
          <cell r="F114">
            <v>41431</v>
          </cell>
          <cell r="G114">
            <v>0</v>
          </cell>
          <cell r="H114">
            <v>41407</v>
          </cell>
          <cell r="I114">
            <v>41418</v>
          </cell>
          <cell r="J114">
            <v>0</v>
          </cell>
          <cell r="K114" t="str">
            <v>ADN</v>
          </cell>
          <cell r="M114" t="str">
            <v>Joanna Ferguson</v>
          </cell>
          <cell r="O114" t="str">
            <v>Jessica Harris</v>
          </cell>
          <cell r="P114" t="str">
            <v>CO</v>
          </cell>
          <cell r="Q114" t="str">
            <v>CLOSED</v>
          </cell>
          <cell r="R114">
            <v>1</v>
          </cell>
          <cell r="AE114">
            <v>0</v>
          </cell>
          <cell r="AF114">
            <v>3</v>
          </cell>
          <cell r="AG114" t="str">
            <v>02/07/15 DC - Have asked DT for help as to who is dealing with this as JH has no info on this._x000D_
13/04/2015 AT - Set EQ-CLSD_x000D_
_x000D_
30/01/14 KB - Refer to mailbox for communication trail.  _x000D_
_x000D_
22/01/14 KB - Update from Tricia - Mark (Cockayne),_x000D_
Could you provide a progress update as I know James has been chasing NG. We may need to get Sean involved if we’re not making any progress._x000D_
Liz (Ryan), did we sort out the US activities?_x000D_
_x000D_
20/01/14 KB - In response to a chase to an EQR sent in June 2013, the following update was sent in by Jo:_x000D_
I thought this work was being undertaken and Trisha Moody was looking into it – this seems to keep raising its head as NGT find new things! As we do need this to progress can you please check the status and let me know what is needed from me next. I’m in a bit of a mess with my paperwork and trying to get caught up with everything._x000D_
Note sent to Andy &amp; Tricia asking for update and whether a revised EQR will be required (BEO not received for the original).</v>
          </cell>
          <cell r="AJ114">
            <v>41431</v>
          </cell>
        </row>
        <row r="115">
          <cell r="A115">
            <v>2658.1</v>
          </cell>
          <cell r="B115" t="str">
            <v>COR2658.1</v>
          </cell>
          <cell r="C115" t="str">
            <v>Delivery of Additional Analysis and Derivation of Seasonal Normal Weather (Mod 330) Phase 2 - Climate Change Methodology</v>
          </cell>
          <cell r="D115">
            <v>41498</v>
          </cell>
          <cell r="E115" t="str">
            <v>PD-CLSD</v>
          </cell>
          <cell r="F115">
            <v>42031</v>
          </cell>
          <cell r="G115">
            <v>0</v>
          </cell>
          <cell r="H115">
            <v>41438</v>
          </cell>
          <cell r="J115">
            <v>1</v>
          </cell>
          <cell r="K115" t="str">
            <v>ALL</v>
          </cell>
          <cell r="M115" t="str">
            <v>Colin Thomson</v>
          </cell>
          <cell r="N115" t="str">
            <v>Workload Minutes 21/08/13</v>
          </cell>
          <cell r="O115" t="str">
            <v>Helen Gohil</v>
          </cell>
          <cell r="P115" t="str">
            <v>CO</v>
          </cell>
          <cell r="Q115" t="str">
            <v>COMPLETE</v>
          </cell>
          <cell r="R115">
            <v>1</v>
          </cell>
          <cell r="S115">
            <v>42031</v>
          </cell>
          <cell r="W115">
            <v>41495</v>
          </cell>
          <cell r="Y115" t="str">
            <v>XEC 06/08/13</v>
          </cell>
          <cell r="Z115">
            <v>249500</v>
          </cell>
          <cell r="AC115" t="str">
            <v>SENT</v>
          </cell>
          <cell r="AD115">
            <v>41509</v>
          </cell>
          <cell r="AE115">
            <v>0</v>
          </cell>
          <cell r="AF115">
            <v>4</v>
          </cell>
          <cell r="AG115" t="str">
            <v>17/02/14 KB - Transferred from Lee Chambers to Helen Gohil. _x000D_
16/10/13 KB - Per update from Jon Follows - CCN will be delivered in conjunction with CCN for COR2658 (likely to be in Nov 2014). _x000D_
15/08/13 KB - Refer to emails in folder for COR2658.1</v>
          </cell>
          <cell r="AH115" t="str">
            <v>CLSD</v>
          </cell>
          <cell r="AI115">
            <v>42031</v>
          </cell>
          <cell r="AL115">
            <v>41509</v>
          </cell>
          <cell r="AM115">
            <v>41509</v>
          </cell>
          <cell r="AN115">
            <v>41509</v>
          </cell>
          <cell r="AO115">
            <v>41869</v>
          </cell>
        </row>
        <row r="116">
          <cell r="A116">
            <v>3165</v>
          </cell>
          <cell r="B116" t="str">
            <v>COR3165</v>
          </cell>
          <cell r="C116" t="str">
            <v>SGN Data Set (DVD) – Report II_x000D_
(ON HOLD)</v>
          </cell>
          <cell r="D116">
            <v>41604</v>
          </cell>
          <cell r="E116" t="str">
            <v>SN-CLSD</v>
          </cell>
          <cell r="F116">
            <v>41736</v>
          </cell>
          <cell r="G116">
            <v>0</v>
          </cell>
          <cell r="H116">
            <v>41506</v>
          </cell>
          <cell r="I116">
            <v>41520</v>
          </cell>
          <cell r="J116">
            <v>0</v>
          </cell>
          <cell r="K116" t="str">
            <v>NNW</v>
          </cell>
          <cell r="L116" t="str">
            <v>SGN</v>
          </cell>
          <cell r="M116" t="str">
            <v>Joel Martin</v>
          </cell>
          <cell r="N116" t="str">
            <v>Workload Minutes 20/08/13</v>
          </cell>
          <cell r="O116" t="str">
            <v>Lorraine Cave</v>
          </cell>
          <cell r="P116" t="str">
            <v>CO</v>
          </cell>
          <cell r="Q116" t="str">
            <v>CLOSED</v>
          </cell>
          <cell r="R116">
            <v>1</v>
          </cell>
          <cell r="T116">
            <v>0</v>
          </cell>
          <cell r="U116">
            <v>41536</v>
          </cell>
          <cell r="V116">
            <v>41549</v>
          </cell>
          <cell r="W116">
            <v>41549</v>
          </cell>
          <cell r="Y116" t="str">
            <v>Pre Sanction Review Meeting 01/10/13</v>
          </cell>
          <cell r="Z116">
            <v>4950</v>
          </cell>
          <cell r="AC116" t="str">
            <v>CLSD</v>
          </cell>
          <cell r="AD116">
            <v>41736</v>
          </cell>
          <cell r="AE116">
            <v>0</v>
          </cell>
          <cell r="AF116">
            <v>5</v>
          </cell>
          <cell r="AG116" t="str">
            <v>07/04/2014 KB - Email received from Colin Thompson requesting closure of this CO._x000D_
_x000D_
10/02/14 KB - Placed on hold to keep in alignment with Portfolio Plan (Max advised Jo Harze verbally in December that project was going on hold) _x000D_
26/09/13 KB - Spoke to Max - To avoid complication, we will accept the CA as the BEO and proceed with BER delivery.  The BEIR due date of 02/10 will more than likely be delivery of the actual BER.  Should this eventually be delivered outside of the project route, Max will advise and prompt for closedown of the CO.  _x000D_
18/09/13 KB - CA received in response to the EQR rather than a BEO - note sent to Max asking how to proceed.  _x000D_
27/08/13 KB - LC to arrange meeting this week to establish how this should progress. Assigned to LC on an interim basis. _x000D_
20/08/13 KB - Currently under review by Lorraine Cave to establish how this should progress.</v>
          </cell>
          <cell r="AJ116">
            <v>41534</v>
          </cell>
          <cell r="AL116">
            <v>41617</v>
          </cell>
          <cell r="AM116">
            <v>41627</v>
          </cell>
        </row>
        <row r="117">
          <cell r="A117">
            <v>3335</v>
          </cell>
          <cell r="B117" t="str">
            <v>COR3335</v>
          </cell>
          <cell r="C117" t="str">
            <v>BSSOQ and DM SOQ</v>
          </cell>
          <cell r="D117">
            <v>41737</v>
          </cell>
          <cell r="E117" t="str">
            <v>PD-CLSD</v>
          </cell>
          <cell r="F117">
            <v>41775</v>
          </cell>
          <cell r="G117">
            <v>0</v>
          </cell>
          <cell r="H117">
            <v>41689</v>
          </cell>
          <cell r="I117">
            <v>41702</v>
          </cell>
          <cell r="J117">
            <v>0</v>
          </cell>
          <cell r="K117" t="str">
            <v>NNW</v>
          </cell>
          <cell r="L117" t="str">
            <v>WWU</v>
          </cell>
          <cell r="M117" t="str">
            <v>Steven Edwards</v>
          </cell>
          <cell r="N117" t="str">
            <v>ICAF Meeting 19/02/14</v>
          </cell>
          <cell r="O117" t="str">
            <v>Lorraine Cave</v>
          </cell>
          <cell r="P117" t="str">
            <v>CO</v>
          </cell>
          <cell r="Q117" t="str">
            <v>COMPLETE</v>
          </cell>
          <cell r="R117">
            <v>1</v>
          </cell>
          <cell r="U117">
            <v>41729</v>
          </cell>
          <cell r="V117">
            <v>41743</v>
          </cell>
          <cell r="W117">
            <v>41732</v>
          </cell>
          <cell r="Y117" t="str">
            <v>Pre Sanction Review meeting 01/04</v>
          </cell>
          <cell r="Z117">
            <v>1103</v>
          </cell>
          <cell r="AC117" t="str">
            <v>PROD</v>
          </cell>
          <cell r="AD117">
            <v>41752</v>
          </cell>
          <cell r="AE117">
            <v>0</v>
          </cell>
          <cell r="AF117">
            <v>5</v>
          </cell>
          <cell r="AG117" t="str">
            <v>23/04/14 KB - This implemented on 17/04/14 per update from Nita, and is now in closedown.  Note sent to Steven Edwards asking approval to skip SN stage as now in closedown.</v>
          </cell>
          <cell r="AH117" t="str">
            <v>CLSD</v>
          </cell>
          <cell r="AI117">
            <v>41775</v>
          </cell>
          <cell r="AJ117">
            <v>41715</v>
          </cell>
          <cell r="AL117">
            <v>41752</v>
          </cell>
          <cell r="AO117">
            <v>41746</v>
          </cell>
        </row>
        <row r="118">
          <cell r="A118">
            <v>3007</v>
          </cell>
          <cell r="B118" t="str">
            <v>COR3007</v>
          </cell>
          <cell r="C118" t="str">
            <v>The proposal to delay the implementation of the back billing element of MOD 425V until 1st October _x000D_
UNC MOD 450B – Monthly revision of erroneous SSP Aqs outside the User AQ Review Period._x000D_
_x000D_
Implementation</v>
          </cell>
          <cell r="D118">
            <v>41820</v>
          </cell>
          <cell r="E118" t="str">
            <v>PD-CLSD</v>
          </cell>
          <cell r="F118">
            <v>42034</v>
          </cell>
          <cell r="G118">
            <v>1</v>
          </cell>
          <cell r="H118">
            <v>41712</v>
          </cell>
          <cell r="I118">
            <v>41725</v>
          </cell>
          <cell r="J118">
            <v>0</v>
          </cell>
          <cell r="K118" t="str">
            <v>ALL</v>
          </cell>
          <cell r="M118" t="str">
            <v>Ruth Thomas</v>
          </cell>
          <cell r="N118" t="str">
            <v>ICAF Meeting 19/03/14</v>
          </cell>
          <cell r="O118" t="str">
            <v>Lorraine Cave</v>
          </cell>
          <cell r="P118" t="str">
            <v>CO</v>
          </cell>
          <cell r="Q118" t="str">
            <v>COMPLETE</v>
          </cell>
          <cell r="R118">
            <v>1</v>
          </cell>
          <cell r="S118">
            <v>42034</v>
          </cell>
          <cell r="T118">
            <v>0</v>
          </cell>
          <cell r="U118">
            <v>41778</v>
          </cell>
          <cell r="V118">
            <v>41793</v>
          </cell>
          <cell r="W118">
            <v>41820</v>
          </cell>
          <cell r="Y118" t="str">
            <v>Pre Sanction Meeting 17/06/14</v>
          </cell>
          <cell r="Z118">
            <v>83420</v>
          </cell>
          <cell r="AA118">
            <v>88744</v>
          </cell>
          <cell r="AC118" t="str">
            <v>SENT</v>
          </cell>
          <cell r="AD118">
            <v>41834</v>
          </cell>
          <cell r="AE118">
            <v>0</v>
          </cell>
          <cell r="AF118">
            <v>3</v>
          </cell>
          <cell r="AG118" t="str">
            <v>08/01/2015 HT - Note attached to the CCN email that went out to Network that was sent in and authorised by the BA</v>
          </cell>
          <cell r="AH118" t="str">
            <v>CLSD</v>
          </cell>
          <cell r="AI118">
            <v>42034</v>
          </cell>
          <cell r="AJ118">
            <v>41739</v>
          </cell>
          <cell r="AL118">
            <v>41831</v>
          </cell>
          <cell r="AM118">
            <v>41836</v>
          </cell>
        </row>
        <row r="119">
          <cell r="A119">
            <v>2831.4</v>
          </cell>
          <cell r="B119" t="str">
            <v>COR2831.4</v>
          </cell>
          <cell r="C119" t="str">
            <v>Smart Metering UNC MOD 430: DCC User Gateway Network</v>
          </cell>
          <cell r="D119">
            <v>42802</v>
          </cell>
          <cell r="E119" t="str">
            <v>PD-IMPD</v>
          </cell>
          <cell r="F119">
            <v>42817</v>
          </cell>
          <cell r="G119">
            <v>0</v>
          </cell>
          <cell r="H119">
            <v>41711</v>
          </cell>
          <cell r="J119">
            <v>0</v>
          </cell>
          <cell r="K119" t="str">
            <v>ALL</v>
          </cell>
          <cell r="M119" t="str">
            <v>Joanna Ferguson</v>
          </cell>
          <cell r="N119" t="str">
            <v>ICAF Meeting 19/03/14_x000D_
Revised BER - Pre-sanction 08/09/15_x000D_
Revised BC - Pre Sanction 10/01/17_x000D_
Revised BER - Pre Sanction _x000D_
24/01/17</v>
          </cell>
          <cell r="O119" t="str">
            <v>Helen Pardoe</v>
          </cell>
          <cell r="P119" t="str">
            <v>CO</v>
          </cell>
          <cell r="Q119" t="str">
            <v>LIVE</v>
          </cell>
          <cell r="R119">
            <v>1</v>
          </cell>
          <cell r="Y119" t="str">
            <v>Pre Sanction Meeting 24/01/17</v>
          </cell>
          <cell r="Z119">
            <v>66000</v>
          </cell>
          <cell r="AC119" t="str">
            <v>SENT</v>
          </cell>
          <cell r="AD119">
            <v>42817</v>
          </cell>
          <cell r="AE119">
            <v>0</v>
          </cell>
          <cell r="AF119">
            <v>42</v>
          </cell>
          <cell r="AG119" t="str">
            <v>22/05/2017 IB - Confirmation from DW, JR, SM &amp; HP that closedown activities are on hold. Will revisit in 6 months._x000D_
23/03/17 DC SN sent out._x000D_
22/03/17 DC email from JF to confirm dates for CCN will be end of May._x000D_
17/03/17 DC Discussions with ME and MP, the BER was revised as mor funds were needed, the project carried on.  No SN is being produced for this project, the status was changed to reflect this._x000D_
08/03/17 DC CA received from Networks today._x000D_
24/01/17 DC Revised BER approved at Pre-Sanction today and issued to networks._x000D_
10/01/17 DC JF and HP submitted a revised BC to Pre-Sanction today.  This has been approved and will go to Board next Tuesday 17/1 for approval.  I hve asked DM for a copy of the signed EAF.  The BC has been uploaded to the config Lib._x000D_
25/11/16: Cm update from planning meeting finish PIS on 30/12/16 and Closedown end date: 31/03/17 (I've just provisionally put 3 months post PIS end date for this)_x000D_
28/09/16: first part has been implemented on 22.09.16 and 2nd part to be implemented on 07/10/16_x000D_
08/06/16: CM Update Still waiting on firm dates from DCC and this should be in end of June 16._x000D_
21.03.16: Planning meeting - PWO to be raised to TCS and then a PCC form will raised after this has been done- DM_x000D_
22/02/2016: AT This is waiting on the CA back in connection with .5. and initiation docs will come in from Dan maguire._x000D_
_x000D_
27/01/16: Update from Planning Meeting, 26/01/16 - Analysis 90%. Will confirm when complete. _x000D_
22/01/16: Cm- PCC for approved -New dates given for implementation &amp; Closedown. Testing Phase to begin 13/05/16, Implementation 20/07/16, PIS 26/08/16. Analysis &amp; Design to finish 15/01/16. Deliveray 30/06/16._x000D_
_x000D_
14/12/15 CM : Planning meeting - JF/SAF TO ARRANGE FOR A PCC TO BE PROVIDED BY END OF THIS WEEK._x000D_
_x000D_
13/11/15: Update from DM the PCC form will be submitted this week to Portfolio office to decommit the milestones. They are working on the PCC form - No need to ask in planning meeting ME will chase this on 17.12.15_x000D_
_x000D_
04/11/15: Update from DM, he is waiting for a revised plan from cop (this should be today/tomorrow) he will then proceed with the PCC form. Email in file._x000D_
_x000D_
28/10/15 DC I spoke to DM yesterday and he was asking if an email was enough to put this change on hold.  I have told him he will need to complete an PCC form to put on hold._x000D_
_x000D_
21/10/15 DC Email from DM explaining the situatiion with this project.  He is hoping to have further updates in November for us._x000D_
_x000D_
16/10/15 EC: Update following Portfolio Plan Meeting, 15/10/15 - DCC aren't ready. Need a new PCC form to recommit the dates for April 2016. Update closedown date to end of December. Expect to do the backlogs by the end of November._x000D_
_x000D_
21/09/15 - MR saying that we will only expect a email response back from the networks and not a CA back. Going for Re-Sanction in Oct 15 for the Business case_x000D_
16/09/15 CM - JF has confirmed We will still expect a CA response from the Networks. We have agreed with them to continue in lieu of receipt of the change authorisation._x000D_
_x000D_
15/09/15 CM Revised &amp; clean version of the BER has been sent to originator today. No change required to EAF due to out-performance in previous phase._x000D_
10/09/15 CM Changes have been made to the BER and re-issued out to the pre-sanction group for review.The Implementation date for this has been put back till Oct 2015. MB has confirmed happy with new version of the BER._x000D_
08/09/15: CM revised BER has been approved at pre-sanction on 08.09.15- 08/09: DM and MB to discuss financial query raised by MB in meeting..  It will be handed to IS Ops to run Planning to go back to the board in October. See meeting minutes._x000D_
04/09/15: CM Update from JF -  A Revised BER is due to be reviewed at pre-Sanction meeting on 08/09/15. Re-sanction due to the Data Communication’s Company revising their delivery milestones, as well as introducing additional security obligations to the Registration Data Providers (RDP)  _x000D_
17/08/15: CM Update from Jon Follows- Due to go live end of Sept 15. To go to DAG meeting and hope to have sign off 19/08/15. Will be in close down early Oct 15_x000D_
20/07/15: JF update: In design phase currently and requiring a new PCC form. Testing is due to complete on 21/08/15 and implementation due on 04/09/15._x000D_
_x000D_
04/02/15 KB - Off hold per email from Dan Maguire.  _x000D_
_x000D_
27/01/15 KB - On hold per email from Dan Maguire (via Jo). _x000D_
_x000D_
07/01/15 KB - Imp due date changed to 18/01/15 per PP. _x000D_
_x000D_
07/07/14 KB - SN due date of 7th July moved back to 11th July per email from Jon Follows.  _x000D_
01/04/14 KB - Project re-named per email from Jon.  _x000D_
26/03/14 KB - EQIR due date of 26/03/14 as an EQR is not being produced for this CO with the agreement of Change Managers.  Refer to March 2014 CMSG minutes which reflect the decision to progress straight to BER._x000D_
_x000D_
14/04/2014 - AT BER is on hold. "We informed Joanna Fergusson at CMSG last Thursday that the BER was on hold until the DCC consultation period was completed. I’ll confirm this via email to Joanna." - Jon Follows</v>
          </cell>
          <cell r="AL119">
            <v>42817</v>
          </cell>
          <cell r="AM119">
            <v>41831</v>
          </cell>
          <cell r="AO119">
            <v>42635</v>
          </cell>
          <cell r="AP119">
            <v>43024</v>
          </cell>
        </row>
        <row r="120">
          <cell r="A120">
            <v>3362</v>
          </cell>
          <cell r="B120" t="str">
            <v>COR3362</v>
          </cell>
          <cell r="C120" t="str">
            <v>Meter Remove Date Report for GSR Team</v>
          </cell>
          <cell r="D120">
            <v>41757</v>
          </cell>
          <cell r="E120" t="str">
            <v>PD-CLSD</v>
          </cell>
          <cell r="F120">
            <v>42473</v>
          </cell>
          <cell r="G120">
            <v>0</v>
          </cell>
          <cell r="H120">
            <v>41719</v>
          </cell>
          <cell r="I120">
            <v>41732</v>
          </cell>
          <cell r="J120">
            <v>0</v>
          </cell>
          <cell r="K120" t="str">
            <v>NNW</v>
          </cell>
          <cell r="L120" t="str">
            <v>NGD</v>
          </cell>
          <cell r="M120" t="str">
            <v>Ruth Cresswell</v>
          </cell>
          <cell r="N120" t="str">
            <v>ICAF Meeting 26/03/14</v>
          </cell>
          <cell r="O120" t="str">
            <v>Lorraine Cave</v>
          </cell>
          <cell r="P120" t="str">
            <v>CO</v>
          </cell>
          <cell r="Q120" t="str">
            <v>CLOSED</v>
          </cell>
          <cell r="R120">
            <v>1</v>
          </cell>
          <cell r="U120">
            <v>41740</v>
          </cell>
          <cell r="V120">
            <v>41753</v>
          </cell>
          <cell r="W120">
            <v>41752</v>
          </cell>
          <cell r="Y120" t="str">
            <v>Pre Sanction Review Meeting 22/04/14</v>
          </cell>
          <cell r="Z120">
            <v>3235</v>
          </cell>
          <cell r="AC120" t="str">
            <v>SENT</v>
          </cell>
          <cell r="AD120">
            <v>41779</v>
          </cell>
          <cell r="AE120">
            <v>0</v>
          </cell>
          <cell r="AF120">
            <v>5</v>
          </cell>
          <cell r="AG120" t="str">
            <v>13/04/16: Cm I have now closed this down as email between Dave Turpin , Rachel Addison and Lorraine Cave on 21/01/2016 states to close this down without the approval of the CCN from the networks. This with no charge. I have filed this email on the configuration library for audit._x000D_
04/11/15 EC - email RA again asking if we can chase the networks directly. _x000D_
09/09/15: CM email RA again regarding thhis change_x000D_
19/08/15 DC Email sent to LC and RA asking for an update on the CCN._x000D_
20/07/15 CM Update from LC CCN has gone to networks but waiting on approval from LC. 95% in closedown._x000D_
01/07/15- CM- Sent an email chaser to LC to chase the CCN response from the networks_x000D_
_x000D_
29/06/15 CM -Update LC CCN due to go out on 30/06/15._x000D_
_x000D_
27/05/2015- VK - CCN sent._x000D_
18/12/14 Taken off hold following PP meeting withn LC. _x000D_
_x000D_
25/06/14 KB - On hold per ICAF meeting minutes. CR in support of this project was initially assigned to BICC at 2nd April ICAF.  It has now been confirmed that further clarification of requirements is required and the CR may need to be re-directed to the ME team.  Nita will speak to Matt Smith with regard to Network engagement around the clarification of requirements and submission of a new CO. COR3362 placed on hold pending outcome of these discussions.</v>
          </cell>
          <cell r="AH120" t="str">
            <v>CLSD</v>
          </cell>
          <cell r="AI120">
            <v>42473</v>
          </cell>
          <cell r="AJ120">
            <v>41732</v>
          </cell>
          <cell r="AL120">
            <v>41771</v>
          </cell>
          <cell r="AM120">
            <v>41779</v>
          </cell>
        </row>
        <row r="121">
          <cell r="A121">
            <v>3369</v>
          </cell>
          <cell r="B121" t="str">
            <v>COR3369</v>
          </cell>
          <cell r="C121" t="str">
            <v>SGN Additional DDS Data Refresh (2014)</v>
          </cell>
          <cell r="E121" t="str">
            <v>EQ-CLSD</v>
          </cell>
          <cell r="F121">
            <v>41707</v>
          </cell>
          <cell r="G121">
            <v>0</v>
          </cell>
          <cell r="H121">
            <v>41733</v>
          </cell>
          <cell r="I121">
            <v>41746</v>
          </cell>
          <cell r="J121">
            <v>0</v>
          </cell>
          <cell r="L121" t="str">
            <v>SGN</v>
          </cell>
          <cell r="M121" t="str">
            <v>Colin Thomson</v>
          </cell>
          <cell r="N121" t="str">
            <v>ICAF Meeting 09/04/14</v>
          </cell>
          <cell r="O121" t="str">
            <v>Lorraine Cave</v>
          </cell>
          <cell r="P121" t="str">
            <v>CO</v>
          </cell>
          <cell r="Q121" t="str">
            <v>CLOSED</v>
          </cell>
          <cell r="R121">
            <v>0</v>
          </cell>
          <cell r="AE121">
            <v>0</v>
          </cell>
          <cell r="AF121">
            <v>5</v>
          </cell>
          <cell r="AG121" t="str">
            <v>14/05/14 KB - Email received from Colin Thomson authorising closure of this CO.</v>
          </cell>
        </row>
        <row r="122">
          <cell r="A122">
            <v>3372</v>
          </cell>
          <cell r="B122" t="str">
            <v>COR3372</v>
          </cell>
          <cell r="C122" t="str">
            <v>SGN  DVD MSC Report on All Live MPRN's</v>
          </cell>
          <cell r="E122" t="str">
            <v>PD-CLSD</v>
          </cell>
          <cell r="F122">
            <v>41788</v>
          </cell>
          <cell r="G122">
            <v>0</v>
          </cell>
          <cell r="H122">
            <v>41736</v>
          </cell>
          <cell r="I122">
            <v>41747</v>
          </cell>
          <cell r="J122">
            <v>0</v>
          </cell>
          <cell r="L122" t="str">
            <v>SGN</v>
          </cell>
          <cell r="M122" t="str">
            <v>Colin Thomson</v>
          </cell>
          <cell r="N122" t="str">
            <v>ICAF Meeting 09/04/14</v>
          </cell>
          <cell r="O122" t="str">
            <v>Lorraine Cave</v>
          </cell>
          <cell r="P122" t="str">
            <v>CO</v>
          </cell>
          <cell r="Q122" t="str">
            <v>CLOSED</v>
          </cell>
          <cell r="R122">
            <v>0</v>
          </cell>
          <cell r="T122">
            <v>0</v>
          </cell>
          <cell r="U122">
            <v>41774</v>
          </cell>
          <cell r="V122">
            <v>41788</v>
          </cell>
          <cell r="AE122">
            <v>0</v>
          </cell>
          <cell r="AG122" t="str">
            <v>31/07/15 NC emailed LC for evidence on  closure/cancellation email._x000D_
_x000D_
29/06/15 CM - Update from LC is that this has been cancelled._x000D_
_x000D_
17/07/14 KB LC in the process of agreeing a new BER delivery date with Colin Thomson.  Await confirmation of new date (originally 17/07).  _x000D_
_x000D_
25/06/14 KB BER due date of 25/06/14 moved out to 17/07/14 per agreement with Colin Thomson (see email)._x000D_
_x000D_
14/05/14 KB BEO receipt date set as 15/05 due to time received.</v>
          </cell>
          <cell r="AJ122">
            <v>41768</v>
          </cell>
        </row>
        <row r="123">
          <cell r="A123">
            <v>3375</v>
          </cell>
          <cell r="B123" t="str">
            <v>COR3375</v>
          </cell>
          <cell r="C123" t="str">
            <v>UNC Modification 0478 – Filling the gap for SOQ reductions below the BSSOQ until Project Nexus</v>
          </cell>
          <cell r="E123" t="str">
            <v>PD-CLSD</v>
          </cell>
          <cell r="F123">
            <v>42426</v>
          </cell>
          <cell r="G123">
            <v>0</v>
          </cell>
          <cell r="H123">
            <v>41740</v>
          </cell>
          <cell r="I123">
            <v>41758</v>
          </cell>
          <cell r="J123">
            <v>1</v>
          </cell>
          <cell r="K123" t="str">
            <v>ADN</v>
          </cell>
          <cell r="M123" t="str">
            <v>Joanna Ferguson</v>
          </cell>
          <cell r="N123" t="str">
            <v>ICAF Meeting 16/04/14</v>
          </cell>
          <cell r="O123" t="str">
            <v>Lorraine Cave</v>
          </cell>
          <cell r="P123" t="str">
            <v>CO</v>
          </cell>
          <cell r="Q123" t="str">
            <v>CLOSED</v>
          </cell>
          <cell r="R123">
            <v>1</v>
          </cell>
          <cell r="S123">
            <v>42426</v>
          </cell>
          <cell r="U123">
            <v>41799</v>
          </cell>
          <cell r="V123">
            <v>41810</v>
          </cell>
          <cell r="AE123">
            <v>0</v>
          </cell>
          <cell r="AF123">
            <v>3</v>
          </cell>
          <cell r="AG123" t="str">
            <v>26/02/16- This has now been closed as Jo Feguson approved closure along with Lorraine Cave_x000D_
18/02/16_ CM email Jo and Alex ross to close this down _x000D_
28.01.16: CM sent a note to Alex Ross and J ferguspn asking them are they happy for us to close as the work was never done. LC to so start up doc_x000D_
14/12/15: CM LC is going to speak to Jo Ferguson to see if we can close this now?_x000D_
16/11/15: CM update from the planning meeting that the closedown documents are due. CM has emailed LC for these today._x000D_
_x000D_
16/10/15 EC: Update following Portfolio Plan Meeting, 15/10/15 - PO to chase JF. Update closedown to end of November._x000D_
_x000D_
29/09/15: CM Emma Catton has emailed Jo Feguson asking for her to confirm she is happy to closedown _x000D_
_x000D_
09/09/15 CM- Update from LC  We just need and email confirmation from Joanna Ferguson that they are happy to close this down. Lorraine is happy for us to contact her directly. Closedown moved back to end-Sept. CM will email Joanna fergusson._x000D_
_x000D_
20/07/15 CM LC to email Jo Fergusson for an update._x000D_
_x000D_
29/06/15 CM - LC needs to send through the closedown documents before we can close this on the system._x000D_
_x000D_
30/09/14 KB - BER due date of 30/09 removed per verbal conversation with LC.  There is a potential that this project may be withfrawn, further discussion required with Joanna._x000D_
_x000D_
28/08/14 KB -BER date moved back from 28/08 to 30/09 per verbal update from LC, pending approval from JF. Requirements are still being assessed alongside prioritising other urgent pieces of work.  _x000D_
_x000D_
31/07/2014 AT - REVISED BER DUE DATE PROVIDED AS THE 28TH OF AUG FROM 31/07/2014</v>
          </cell>
          <cell r="AJ123">
            <v>41782</v>
          </cell>
        </row>
        <row r="124">
          <cell r="A124">
            <v>3386</v>
          </cell>
          <cell r="B124" t="str">
            <v>COR3386</v>
          </cell>
          <cell r="C124" t="str">
            <v>Create new “role” for CMS to cover all activities undertaken within a Distribution Network_x000D_
(ON HOLD PENDING NEW CO)</v>
          </cell>
          <cell r="E124" t="str">
            <v>EQ-CLSD</v>
          </cell>
          <cell r="F124">
            <v>41893</v>
          </cell>
          <cell r="G124">
            <v>0</v>
          </cell>
          <cell r="H124">
            <v>41767</v>
          </cell>
          <cell r="I124">
            <v>41781</v>
          </cell>
          <cell r="J124">
            <v>1</v>
          </cell>
          <cell r="K124" t="str">
            <v>ADN</v>
          </cell>
          <cell r="M124" t="str">
            <v>Joanna Ferguson</v>
          </cell>
          <cell r="N124" t="str">
            <v>ICAF 14/05/14</v>
          </cell>
          <cell r="O124" t="str">
            <v>Helen Gohil</v>
          </cell>
          <cell r="P124" t="str">
            <v>CO</v>
          </cell>
          <cell r="Q124" t="str">
            <v>CLOSED</v>
          </cell>
          <cell r="R124">
            <v>1</v>
          </cell>
          <cell r="S124">
            <v>41893</v>
          </cell>
          <cell r="AE124">
            <v>0</v>
          </cell>
          <cell r="AF124">
            <v>3</v>
          </cell>
          <cell r="AG124" t="str">
            <v>10/05/17 DC Email from CF to confirm this change will is to be transferred to future release UK Link._x000D_
11/09/14 Closure approved at CMSG meeting on 11/09/14 (see meeting minutes) as incorporated within COR3457 for a combined CMS release. _x000D_
 _x000D_
12/06/14 KB - CMSG meeting approved closure of this (&amp; 3 other CO's) pending submission of one new combined CO.</v>
          </cell>
        </row>
        <row r="125">
          <cell r="A125">
            <v>3387</v>
          </cell>
          <cell r="B125" t="str">
            <v>COR3387</v>
          </cell>
          <cell r="C125" t="str">
            <v>Changes in the submission of weekly Throughput data files</v>
          </cell>
          <cell r="E125" t="str">
            <v>BE-CLSD</v>
          </cell>
          <cell r="F125">
            <v>41915</v>
          </cell>
          <cell r="G125">
            <v>0</v>
          </cell>
          <cell r="H125">
            <v>41767</v>
          </cell>
          <cell r="I125">
            <v>41781</v>
          </cell>
          <cell r="J125">
            <v>0</v>
          </cell>
          <cell r="K125" t="str">
            <v>NNW</v>
          </cell>
          <cell r="L125" t="str">
            <v>NGN</v>
          </cell>
          <cell r="M125" t="str">
            <v>Joanna Ferguson</v>
          </cell>
          <cell r="N125" t="str">
            <v>ICAF 14/05/14</v>
          </cell>
          <cell r="O125" t="str">
            <v>Lorraine Cave</v>
          </cell>
          <cell r="P125" t="str">
            <v>CO</v>
          </cell>
          <cell r="Q125" t="str">
            <v>CLOSED</v>
          </cell>
          <cell r="R125">
            <v>1</v>
          </cell>
          <cell r="S125">
            <v>41915</v>
          </cell>
          <cell r="T125">
            <v>0</v>
          </cell>
          <cell r="U125">
            <v>41827</v>
          </cell>
          <cell r="V125">
            <v>41838</v>
          </cell>
          <cell r="W125">
            <v>41876</v>
          </cell>
          <cell r="Z125">
            <v>3520</v>
          </cell>
          <cell r="AE125">
            <v>0</v>
          </cell>
          <cell r="AF125">
            <v>5</v>
          </cell>
          <cell r="AG125" t="str">
            <v>15/09/15 EC - Email from network RE cancellation uploaded to configuration library today. _x000D_
03/10/14 KB - Email received from Joanna Ferguson advising that NGN no longer wish to proceed with this CO.  _x000D_
07/07/14 KB - BEIR set to 18/07/14 due to the submission time of the BEO.</v>
          </cell>
          <cell r="AJ125">
            <v>41817</v>
          </cell>
        </row>
        <row r="126">
          <cell r="A126">
            <v>3396</v>
          </cell>
          <cell r="B126" t="str">
            <v>COR3396</v>
          </cell>
          <cell r="C126" t="str">
            <v>Mod Proposal 466 Changes to DM Read Services_x000D_
(CURRENTLY ON HOLD)</v>
          </cell>
          <cell r="E126" t="str">
            <v>BE-CLSD</v>
          </cell>
          <cell r="F126">
            <v>42352</v>
          </cell>
          <cell r="G126">
            <v>0</v>
          </cell>
          <cell r="H126">
            <v>41780</v>
          </cell>
          <cell r="I126">
            <v>41794</v>
          </cell>
          <cell r="J126">
            <v>1</v>
          </cell>
          <cell r="K126" t="str">
            <v>ADN</v>
          </cell>
          <cell r="M126" t="str">
            <v>Ruth Thomas</v>
          </cell>
          <cell r="N126" t="str">
            <v>ICAF 21/05/14</v>
          </cell>
          <cell r="O126" t="str">
            <v>Dave Addison</v>
          </cell>
          <cell r="P126" t="str">
            <v>CO</v>
          </cell>
          <cell r="Q126" t="str">
            <v>CLOSED</v>
          </cell>
          <cell r="R126">
            <v>1</v>
          </cell>
          <cell r="U126">
            <v>41835</v>
          </cell>
          <cell r="V126">
            <v>41848</v>
          </cell>
          <cell r="AE126">
            <v>0</v>
          </cell>
          <cell r="AF126">
            <v>3</v>
          </cell>
          <cell r="AG126" t="str">
            <v>21/12/15: CM Emailed Hilary to ask for formal closure for this project as from audit purposes._x000D_
14/12/15 CM : This has been closed down as COR3842 and all documents will be tracked going forward._x000D_
16/11/15- Update in the planning meeting from LC to see if we can close down this project down? CM to chase this with LC_x000D_
29/09/15 CM: Emma Catton has email Hilary chasing for the amended COR from the networks. The Change order has been sent to Chris Warner and  we should be reciving this shortly ready for ICAF._x000D_
09/09/15 CM: A change request xrn3780 has been raised and approved at ICAF. This will be linked to this CO which is currently waiting to be re-raised from Hilary Chapman/ Tahera Choudry. TC is going to have conversation with Lorraine cave about the CO and timescales of when this will be raised._x000D_
01/08/15 DC VK has questioned why this project has been closed as we have no closedown docs.  I have emailed HC and put a copy in the folder.  This account will show as live until the new COR is done and HC will comfirm with the customer that this one can be closed. HC to send confirmation for the customer approving this, the project can then be closed._x000D_
22/07/15 Email received from HC stating The COR relating to Mod 466 is no longer required and the project can be archived. A new COR will be raised shorthly in relation to Mod 466AV for delivery. This will supersede that of 466 (email filed in CL)._x000D_
_x000D_
21/07/15 NC spoke to HC for closure of project for assurance trial. HC will provide email to Portfolio Office to explain this. _x000D_
_x000D_
20/07/15 CM Update from LC- LC to speak with HC to get this closed and bring MOD466A to ICAF (with a new COR number)._x000D_
30/06/15- LC to set a meeting with Hilary Chapman to discuss further, as this is currently on hold_x000D_
_x000D_
30/03/15 KB - Per discussion with Jo, this is on hold pending a new CO.  _x000D_
_x000D_
03/12/14 KB - Discussed at ICAF - A HLE is now available.  A revised EQR will be issued to Networks and a BER delivery date confirmed.  _x000D_
_x000D_
11/08/14 KB - BER due date of 12/08 removed per comment in the BEIR sent on 28/07/14._x000D_
24/07/14 KB - Subject to ongoing discussion between LC &amp; DA. No BA assigned to this one as yet.  _x000D_
21/05/14 KB - Await clarification from Alan with regard to whether NGT should receive further communications.</v>
          </cell>
          <cell r="AJ126">
            <v>41809</v>
          </cell>
        </row>
        <row r="127">
          <cell r="A127">
            <v>1984</v>
          </cell>
          <cell r="B127" t="str">
            <v>COR1984</v>
          </cell>
          <cell r="C127" t="str">
            <v>Recovery of CSEP Capacity Charges from the Deemed Start Date</v>
          </cell>
          <cell r="E127" t="str">
            <v>BE-CLSD</v>
          </cell>
          <cell r="F127">
            <v>40819</v>
          </cell>
          <cell r="G127">
            <v>0</v>
          </cell>
          <cell r="H127">
            <v>40338</v>
          </cell>
          <cell r="I127">
            <v>40352</v>
          </cell>
          <cell r="J127">
            <v>0</v>
          </cell>
          <cell r="K127" t="str">
            <v>ALL</v>
          </cell>
          <cell r="M127" t="str">
            <v>Alan Raper</v>
          </cell>
          <cell r="N127" t="str">
            <v>Workload Meeting 16/06/10</v>
          </cell>
          <cell r="O127" t="str">
            <v>Dave Turpin</v>
          </cell>
          <cell r="P127" t="str">
            <v>CO</v>
          </cell>
          <cell r="Q127" t="str">
            <v>CLOSED</v>
          </cell>
          <cell r="R127">
            <v>1</v>
          </cell>
          <cell r="T127">
            <v>0</v>
          </cell>
          <cell r="U127">
            <v>40448</v>
          </cell>
          <cell r="V127">
            <v>40462</v>
          </cell>
          <cell r="AE127">
            <v>0</v>
          </cell>
          <cell r="AF127">
            <v>4</v>
          </cell>
          <cell r="AG127" t="str">
            <v>03/10/11 KB - E-mail received from Alan Raper (via Dave Turpin) authorising closure of this Change Order.  Status set to BE-CLSD.                                                                                                                                             09/06/11 AK - Update rec'd from Dave Turpin. Chris Warner has agreed verbally to close this change as it is no longer req'd. Dave Turpin will write to Alan Raper requesting authorisation to close.
18/02/11 AK - CMSG Minutes from 11/02/11 state "Xoserve will issue a ROM style document which will include the estimated costs as currently forecast, since further paid analysis would be required to provide an actual cost for this piece of work. Once it has been established whether Networks wish to continue with this work we can decide whether to revert to EQR status &amp; reissue for a chargeable BER. Xoserve will endeavour to capture the main concerns within this document so that the information is largely consistent with that Networks would have seen through the BER process.
14/02/11 AK - Dave Turpin stated that this change was discussed at CMSG on 11/02/11 &amp; it was agreed that the way forward was to produce a ROM, rather than a BER. Email sent to Networks from Dave stating "Following the discussion around COR1984 CSEPS Deemed Start Dates, we will issue a ROM style document which will include the estimated costs as currently forecast, since further paid analysis would be required to provide an actual cost for this piece of work. Once it has been established whether you wish to continue with this work we can decide whether to revert to EQR status &amp; reissue for a chargeable BER. We will endeavour to capture the main concerns within this document so that the information is largely consistent with that you would have seen through the BER process. Any questions please give me a shout." BER due date of 14/02/11 removed as we are now awaiting ROM &amp; further instruction from Networks.
18/01/11 AK - Email sent to Alan Raper by Rachel Nock stating "With regards to the above Change Order, the additional analysis has been undertaken &amp; the revised costs &amp; timescales for this change will be delivered in the BER by 14th February 2011. Please let me know if you require any further information at this stage."
19/11/10 AK - Email sent to Alan Raper from Dave Turpin stating "As per Rachel's note below and as per our conversation, this note is to confirm that we will advise you of a revised BER date as soon as possible once we have established the timescales for understanding the Gemini timescales and costs (this will be dependent on the Gemini implementation programme). As agreed the BER will therefore not be issued tomorrow." BER due date of 19/11/10 removed from Tracking Sheet. New date to be advised.
18/11/10 AK - Discussed at Workload Meeting on 17/11/10. Project Manager to contact Network to agree document can be deferred.
18/10/10 AK - Email sent to Sean McGoldrick from Simon Trivella stating "I’m not aware that the funding arrangements for the change “pots” are based on who the problem / issue resides with…. I think you are agreeing with the DN view that we shouldn’t be funding changes that have nothing to do with us!!"
18/10/10 AK - Email sent to Alan Raper from Sean McGoldrick stating "I’ve been looking into these changes, &amp; have come to the conclusion that they’re incorrectly put forward as funded by all transporters. Fundamentally, they refer to CSEPs when they should in fact refer to NDM CSEPs. This alters the landscape of the change as there are no NDM CSEPs on the NTS. From what I can see, these changes relate to DNs &amp; iGTs not exchanging information at the right time (with the iGTs potentially making a few quid into the bargain). The change even refers specifically to the DNO settlement process, quoting the parties involved in this (not NTS)!  Although the output from resolving this issue may have an impact on overall energy allocation, the problem (&amp; therefore the solution) has come about as a result of poor processes / contractual arrangements between DNs &amp; iGTs, &amp; not about changing the process by which energy is allocated from an NTS perspective. I guess what I’m saying is that this is a DN problem, into which I have no input, and while I can see how DNs feel there is an obligation to refine the process to avoid incorrect socialisation of unbilled transportation services, this has not come about as a result of anything which can be influenced by Transmission. Please feel free to pop up to discuss or, if you’re happy with the rationale above, confirm to xoserve that this change should be a DN only funded change."</v>
          </cell>
          <cell r="AJ127">
            <v>40368</v>
          </cell>
          <cell r="AK127">
            <v>40368</v>
          </cell>
        </row>
        <row r="128">
          <cell r="A128">
            <v>1985</v>
          </cell>
          <cell r="B128" t="str">
            <v>COR1985</v>
          </cell>
          <cell r="C128" t="str">
            <v>Estimation of the Additional CSEP Capacity Charges Recovered if levied from the Deemed Start Date</v>
          </cell>
          <cell r="D128">
            <v>40520</v>
          </cell>
          <cell r="E128" t="str">
            <v>PD-CLSD</v>
          </cell>
          <cell r="F128">
            <v>40571</v>
          </cell>
          <cell r="G128">
            <v>0</v>
          </cell>
          <cell r="H128">
            <v>40338</v>
          </cell>
          <cell r="I128">
            <v>40352</v>
          </cell>
          <cell r="J128">
            <v>0</v>
          </cell>
          <cell r="K128" t="str">
            <v>ALL</v>
          </cell>
          <cell r="M128" t="str">
            <v>Alan Raper</v>
          </cell>
          <cell r="N128" t="str">
            <v>Workload Meeting 16/06/10</v>
          </cell>
          <cell r="O128" t="str">
            <v>Dave Turpin</v>
          </cell>
          <cell r="P128" t="str">
            <v>CO</v>
          </cell>
          <cell r="Q128" t="str">
            <v>COMPLETE</v>
          </cell>
          <cell r="R128">
            <v>1</v>
          </cell>
          <cell r="T128">
            <v>0</v>
          </cell>
          <cell r="U128">
            <v>40448</v>
          </cell>
          <cell r="V128">
            <v>40462</v>
          </cell>
          <cell r="W128">
            <v>40466</v>
          </cell>
          <cell r="X128">
            <v>40466</v>
          </cell>
          <cell r="Y128" t="str">
            <v>XM2 Review Meeting 12/10/10</v>
          </cell>
          <cell r="Z128">
            <v>0</v>
          </cell>
          <cell r="AC128" t="str">
            <v>SENT</v>
          </cell>
          <cell r="AD128">
            <v>40534</v>
          </cell>
          <cell r="AE128">
            <v>0</v>
          </cell>
          <cell r="AF128">
            <v>4</v>
          </cell>
          <cell r="AG128" t="str">
            <v>13/01/11 AK - CCN rec'd from Fatima Kala for delivery to "Distribution Only". Tracking Sheet shows this as an "All Network" change. On checking, all correspondence that has been sent has gone out to "All Networks". Spoke to Fatima &amp; Rachel Nock who confirmed that the CCN should be sent to "All Networks".
25/11/10 AK - Discussed at Workload Meeting on 24/11/10 following a review of documents sent awaiting authorisation. Alan Raper had promised to send a response last week. Project Team are to chase a response.
18/10/10 AK - Email sent to Sean McGoldrick from Simon Trivella stating "I’m not aware that the funding arrangements for the change “pots” are based on who the problem / issue resides with…. I think you are agreeing with the DN view that we shouldn’t be funding changes that have nothing to do with us!!"
18/10/10 AK - Email sent to Alan Raper from Sean McGoldrick stating "I’ve been looking into these changes, &amp; have come to the conclusion that they’re incorrectly put forward as funded by all transporters. Fundamentally, they refer to CSEPs when they should in fact refer to NDM CSEPs. This alters the landscape of the change as there are no NDM CSEPs on the NTS. From what I can see, these changes relate to DNs &amp; iGTs not exchanging information at the right time (with the iGTs potentially making a few quid into the bargain). The change even refers specifically to the DNO settlement process, quoting the parties involved in this (not NTS)!  Although the output from resolving this issue may have an impact on overall energy allocation, the problem (&amp; therefore the solution) has come about as a result of poor processes / contractual arrangements between DNs &amp; iGTs, &amp; not about changing the process by which energy is allocated from an NTS perspective. I guess what I’m saying is that this is a DN problem, into which I have no input, and while I can see how DNs feel there is an obligation to refine the process to avoid incorrect socialisation of unbilled transportation services, this has not come about as a result of anything which can be influenced by Transmission. Please feel free to pop up to discuss or, if you’re happy with the rationale above, confirm to xoserve that this change should be a DN only funded change."
14/10/10 AK - Following the release of the BER, email sent to Alan Raper from Simon Trivella stating "Unless I’ve missed something this looks like a definite one to proceed with."</v>
          </cell>
          <cell r="AH128" t="str">
            <v>CLSD</v>
          </cell>
          <cell r="AI128">
            <v>40571</v>
          </cell>
          <cell r="AJ128">
            <v>40368</v>
          </cell>
          <cell r="AK128">
            <v>40368</v>
          </cell>
          <cell r="AL128">
            <v>40534</v>
          </cell>
          <cell r="AM128">
            <v>40534</v>
          </cell>
          <cell r="AN128">
            <v>40534</v>
          </cell>
          <cell r="AP128">
            <v>40556</v>
          </cell>
        </row>
        <row r="129">
          <cell r="A129">
            <v>1251</v>
          </cell>
          <cell r="B129" t="str">
            <v>COR1251</v>
          </cell>
          <cell r="C129" t="str">
            <v xml:space="preserve">RPA Messages Redevelopment </v>
          </cell>
          <cell r="D129">
            <v>40168</v>
          </cell>
          <cell r="E129" t="str">
            <v>PD-CLSD</v>
          </cell>
          <cell r="F129">
            <v>42474</v>
          </cell>
          <cell r="G129">
            <v>0</v>
          </cell>
          <cell r="H129">
            <v>39625</v>
          </cell>
          <cell r="J129">
            <v>0</v>
          </cell>
          <cell r="K129" t="str">
            <v>ADN</v>
          </cell>
          <cell r="M129" t="str">
            <v>Joel Martin</v>
          </cell>
          <cell r="N129" t="str">
            <v>Priotisation Meeting 02/07/08</v>
          </cell>
          <cell r="O129" t="str">
            <v>Lorraine Cave</v>
          </cell>
          <cell r="P129" t="str">
            <v>CR</v>
          </cell>
          <cell r="Q129" t="str">
            <v>CLOSED</v>
          </cell>
          <cell r="R129">
            <v>1</v>
          </cell>
          <cell r="U129">
            <v>39731</v>
          </cell>
          <cell r="W129">
            <v>39994</v>
          </cell>
          <cell r="X129">
            <v>39994</v>
          </cell>
          <cell r="Y129" t="str">
            <v>XEC</v>
          </cell>
          <cell r="Z129">
            <v>17.899999999999999</v>
          </cell>
          <cell r="AC129" t="str">
            <v>SENT</v>
          </cell>
          <cell r="AD129">
            <v>40198</v>
          </cell>
          <cell r="AE129">
            <v>0</v>
          </cell>
          <cell r="AF129">
            <v>3</v>
          </cell>
          <cell r="AG129" t="str">
            <v>14/04/16: Email confirming from Finance (Mark Bignell) to now close down these 3 projects - COR1133, COR1251 and COR1483 can be closed.  I have the final spend as being £613,160.30.  There are no further invoices expected._x000D_
_x000D_
21/03/16: LC in planning meeting - Mark Bignell has an action to close these._x000D_
14/12/15 CM -LC SEEING FINANCE THIS AFTERNOON TO AGREE NEXT ACTIONS._x000D_
16/10/15 EC: Update following Portfolio Plan Meeting, 15/10/15 - Finance have lost the paperwork. LC to speak to Mark. Update closedown to the end of November._x000D_
01/10/15: CM - Emma Catton has emailed reminding LC and MB that the ECF and CCN is due to be complted today._x000D_
17/09 CM Cross checked from Masterplan and the CCN due date updated_x000D_
09/09/15 CM -  Update from LC– Mark can’t find the ECF to confirm close down, so LC is looking into this/will put together another. We’ve moved closedown back to end-Sept._x000D_
19/08/15- CM &amp; DC emailed MB today for the PIA report to close off on database._x000D_
20/07/15 CM - LC has now emailed Mark Bignall for an update and this is still on track to 100% closedown by the end of August 2015._x000D_
06/02/12 AK - Discussed at Workload Meeting on 01/02/12. Closure of this change is being carried out under COR1133.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 This change is being carried out under COR1133, therefore CCN due date moved back from 01/06/11 to 01/07/11.
20/04/11 AK - Update rec'd from Harvey Padham. CCN due date amended from 28/04/11 to 01/06/11. All invoices have been received. Project Team are currently challenging IP costs.
21/03/11 KB - Update received from Lewis Plummer - This project forms part of the CCN for COR1133 - CCN due date amended from 29/07/11 to 28/04/11 to bring into line with COR1133 (for which final invoices are still being collated).                                                                                                                                                                                                                                        26/01/11 AK - Discussed at Workload Meeting today. A meeting is taking place on Thursday, 27/01/11 to understand the direction for CAPS Development. CCN due date amended from 31/01/11 to 29/07/11.
10/11/10 AK - Update rec'd from Lorraine Cave. This is being carried out in line with COR1133. CCN due date amended from 22/11/10 to 30/01/11. 
01/07/10 AK - Discussed at Workload Meeting on 30/06/10. This change is being closed down in line with COR1133 (Implementation due 22/11/10). CCN due date moved back to 22/11/10.
17/05/10 AK - Email rec'd from Lewis Plummer following the release of the Manager Aligned Report stating "This was successfully implemented on 8th May, PIS is scheduled to complete 21st May - this is subject to a decision by Application Support dependant on the number of scenarios encountered, potentially this may increase by a further 2 weeks."
12/05/10 AK - Discussed at Workload Meeting today. Change implemented successfully on 08/05/10. CCN due 30/06/10.
27/04/10 AK - Update rec'd from Lorraine Cave. Implementation due date amended to 08/05/10.
14/04/10 KB - Email rec'd from Lewis Plummer advising imp date to be changed from 17/04/10 to 24/04/10.                                                                                                                                     
17/03/10 AK - Update rec'd from Lorraine Cave advising that analysis has been completed &amp; ADR is being approved. Technical Design phase now underway.  
24/02/10 AK - Update rec'd from Lorraine Cave. Implementation date is to remain 17/04/10 as these are being carried out as separate developments within COR1133.
05/02/10 AK - Email rec'd from Max Pemberton dated 04/02/10 stating "Confirmed with Lewis that the Impacted Network should be "Distribution  Networks Only"; and the NOR to be Joel Martin." Also, another email rec'd from Max stating "Lewis has confirmed the start date as 18/01/10"
25/01/10 AK - Email rec'd from Lewis Plummer stating "In the financial forecast sheet COR1251 is shown as a Business Improvement Change (Cat 6), can you please update this to show it as Change Order Budget (Cat 3)". External spend category amended from 6 to 3.
25/01/10 AK - SN for COR1133 was sent out 22/01/10. This change has been updated in line with COR1133.
11/01/10 AK - Updated in line with COR1133.
06/01/10 AK - Email rec'd from Lorraine Cave stating "being delivered with 1133 due to start Mon."
23/12/09 AK - Update rec'd from Lewis Plummer. This change is being carried out through DM Elective. A revised BER was sent out on 15/12/09 to remove the references &amp; costs associated with the UNC 4.4 change as this has been removed from the scope of DM Elective. A Change Authorisation was rec'd from Joel Martin on 21/12/09 &amp; the status amended to SN-PROD. This change has been updated in line with DM Elective (COR1133).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06/07/09 AK - Update rec'd from Dave Addison. BER has been completed as this was included in the Business Case for DM Elective (COR1133). Status to remain BE-SENT as at 09/04/09 in line with COR1133. 
13/05/09 AK - Email rec'd from Dave Addison stating that the Business Case has been approved by XEC on 07/04/09 so the status should have been moved on to BE-SENT to reflect this.
02/04/09 AK - Sharon Cox advised that the Business Case was submitted &amp; approved on 10/10/08. 
27/03/09 AK - Dave Addison advised that the Analysis Business Case has been submitted (date to be confirmed with Sharon Cox) &amp; this represents the EQR. The BER due date is estimated to be 30/06/09.
07/01/09 AK - Update rec'd from Sharon Cox. Dave Addison is still the Manager responsible for this project, not Lorraine Cave. Tracking Sheet amended.
19/12/08 AK - Update rec'd from Sharon Cox. She should be shown as the Analyst for this change. Analysis Workpacks are with Wipro. There is no implementation for this change, which may be bundled into DM Elective.
18/12/08 AK - Verbal update rec'd from Katrina Stait following a conversation she had with Julie Smart. Ownership of this change has moved from Dave Addison (Lewis Plummer) to Lorraine Cave (Steve Ganney &amp; Sharon Cox).
24/09/08 - Update received from Lewis Plummer. The Project Brief has been approved (17/07/08), we have received a Workpack response and have some queries on the content.
24/09/08 AK - Chase sent asking for current status of change order.                                                       
16/09/08 AK - External Spend Category populated as requested by Max Pemberton.</v>
          </cell>
          <cell r="AH129" t="str">
            <v>CLSD</v>
          </cell>
          <cell r="AI129">
            <v>40306</v>
          </cell>
          <cell r="AJ129">
            <v>39731</v>
          </cell>
          <cell r="AK129">
            <v>39731</v>
          </cell>
          <cell r="AL129">
            <v>40185</v>
          </cell>
          <cell r="AM129">
            <v>40200</v>
          </cell>
          <cell r="AN129">
            <v>40200</v>
          </cell>
          <cell r="AO129">
            <v>40306</v>
          </cell>
          <cell r="AP129">
            <v>42277</v>
          </cell>
        </row>
        <row r="130">
          <cell r="A130">
            <v>1483</v>
          </cell>
          <cell r="B130" t="str">
            <v>COR1483</v>
          </cell>
          <cell r="C130" t="str">
            <v>PRN Generated from Late DM Reads</v>
          </cell>
          <cell r="D130">
            <v>40168</v>
          </cell>
          <cell r="E130" t="str">
            <v>PD-CLSD</v>
          </cell>
          <cell r="F130">
            <v>42474</v>
          </cell>
          <cell r="G130">
            <v>0</v>
          </cell>
          <cell r="H130">
            <v>39840</v>
          </cell>
          <cell r="I130">
            <v>39903</v>
          </cell>
          <cell r="J130">
            <v>0</v>
          </cell>
          <cell r="N130" t="str">
            <v>Workload Meeting 28/01/09</v>
          </cell>
          <cell r="O130" t="str">
            <v>Lorraine Cave</v>
          </cell>
          <cell r="P130" t="str">
            <v>BI</v>
          </cell>
          <cell r="Q130" t="str">
            <v>CLOSED</v>
          </cell>
          <cell r="R130">
            <v>0</v>
          </cell>
          <cell r="V130">
            <v>39912</v>
          </cell>
          <cell r="W130">
            <v>39912</v>
          </cell>
          <cell r="X130">
            <v>39912</v>
          </cell>
          <cell r="AC130" t="str">
            <v>SENT</v>
          </cell>
          <cell r="AD130">
            <v>40198</v>
          </cell>
          <cell r="AE130">
            <v>0</v>
          </cell>
          <cell r="AF130">
            <v>6</v>
          </cell>
          <cell r="AG130" t="str">
            <v>14/04/16: Email confirming from Finance (Mark Bignell) to now close down these 3 projects - COR1133, COR1251 and COR1483 can be closed.  I have the final spend as being £613,160.30.  There are no further invoices expected._x000D_
_x000D_
21/3/16: LC in planning meeting - Mark Bignell has an action to close these._x000D_
14/12/15 CM - Planning meeting - LC SEEING FINANCE THIS AFTERNOON TO AGREE NEXT ACTIONS._x000D_
16/10/15 EC: Update following Portfolio Plan Meeting, 15/10/15 - Finance have lost the paperwork. LC to speak to Mark. Update closedown to end of November._x000D_
01/10/15: CM - Emma Catton has emailed reminding LC and MB that the ECF and CCN is due to be complted today._x000D_
17/09 CM Cross checked from Masterplan and the CCN due date updated_x000D_
09/09/15 CM -  Update from LC– Mark can’t find the ECF to confirm close down, so LC is looking into this/will put together another. We’ve moved closedown back to end-Sept._x000D_
19/08/15 - CM &amp; DC have email Mark Bignall for closedown docs._x000D_
20/07/15 CM - LC has now emailed Mark Bignall for an update and this is still on track to 100% closedown by the end of August 2015._x000D_
06/02/12 AK - Discussed at Workload Meeting on 01/02/12. Closure of this change is being carried out under COR1133.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 This change is being carried out under COR1133, therefore CCN due date moved back from 01/06/11 to 01/07/11.
20/04/11 AK - Update rec'd from Harvey Padham. CCN due date amended from 28/04/11 to 01/06/11. All invoices have been received. Project Team are currently challenging IP costs.
21/03/11 KB - Update received from Lewis Plummer - This project forms part of the CCN for COR1133 - CCN due date amended from 29/07/11 to 28/04/11 to bring into line with COR1133 (for which final invoices are still being collated).                                                                                                       
26/01/11 AK - Discussed at Workload Meeting today. A meeting is taking place on Thursday, 27/01/11 to understand the direction for CAPS Development. CCN due date amended from 31/01/11 to 29/07/11.
10/11/10 AK - Update rec'd from Lorraine Cave. This is being carried out in line with COR1133. CCN due date amended from 22/11/10 to 31/01/11. 
01/07/10 AK - Discussed at Workload Meeting on 30/06/10. This change is being closed down in line with COR1133 (Implementation due 22/11/10). CCN due date moved back to 22/11/10.
01/06/10 AK - Project Start Date populated as per data held in Clarity.
17/05/10 AK - Email rec'd from Lewis Plummer following the release of the Manager Aligned Report stating "This was successfully implemented on 8th May, PIS is scheduled to complete 21st May."
12/05/10 AK - Discussed at Workload Meeting today. Change implemented successfully on 08/05/10. CCN due 30/06/10.
27/04/10 AK - Update rec'd from Lorraine Cave. Implementation due date amended to 08/05/10.
14/04/10 KB - E mail received from Lewis Plummer advising that imp due date to be changed from 17/04/10 to 24/04/10.                                                                                                                                      
06/02/12 AK - Closure of this change is being carried out under COR1133.
17/03/10 AK - Update rec'd from Lorraine Cave advising that analysis has been completed &amp; ADR is being approved. Technical Design phase now underway.  
24/02/10 AK - Update rec'd from Lorraine Cave. Implementation date is to remain 17/04/10 as these are being carried out as separate developments within COR1133.
25/01/10 AK - SN for COR1133 was sent out 22/01/10. This change has been updated in line with COR1133.
11/01/10 AK - Updated in line with COR1133.
06/01/10 AK - Email rec'd from Lorraine Cave stating "being delivered with 1133 due to start 2 weeks."
23/12/09 AK - Update rec'd from Lewis Plummer. This change is being carried out through DM Elective. A revised BER was sent out on 15/12/09 to remove the references &amp; costs associated with the UNC 4.4 change as this has been removed from the scope of DM Elective. A Change Authorisation was rec'd from Joel Martin on 21/12/09 &amp; the status amended to SN-PROD. This change has been taken off hold &amp; updated in line with DM Elective (COR1133).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06/07/09 AK - Update rec'd from Dave Addison. No EQR has been produced for this project. BER has been completed as this was included in the Business Case for DM Elective (COR1133). Change to remain on hold. Status to be updated to BE-SENT as at 09/04/09 in line with COR1133. 
29/05/09 AK - Update rec'd from Dave Addison. Change to be put on hold. To be implemented with DM Elective (COR1133)
05/05/09 AK - Update rec'd from Sharon Cox. BRD is still out with business for approval. Dave Addison was going to chase response. EQR due date amended to 29/05/09.
02/04/09 AK - Sharon Cox advised that the BRD is currently out with the business for approval. EQR due date populated as 30/04/09 to ensure we do not loose visibilty. 
27/03/09 AK - Dave Addison advised that the status for this change should be EQ-PROD. 
11/03/09 AK - Change Request rec'd, approved by Tricia Moody in place of Project Mandate. EQ initial response to remain as 31/03/09.
10/03/09 AK - Update rec'd from Sharon Cox. A Change Request was drafted &amp; sent to the Business last week for them to complete the business case &amp; other missing data &amp; return to us in order to start this project off. As this is an internal change, the EQ initial response date has been amended from 10/03/09 to 31/03/09 in order to ensure an update is requested.
12/02/09 AK - Update rec'd from Sharon Cox stating that we are awaiting a formal Change Request from the business. This is an internal change &amp; therefore is not subject to initial response dates. The EQ initial response date has been amended from 10/02/09 to 10/03/09 to ensure an update is requested &amp; we do not loose visibility.
28/01/09 AK - New change approved at Workload Meeting today. This is a database change that has been identified via work carried out on an internal Business Improvement raised under COR0293. The new change will run alongside COR0293 but will have its own funding &amp; documentation.</v>
          </cell>
          <cell r="AH130" t="str">
            <v>CLSD</v>
          </cell>
          <cell r="AI130">
            <v>40306</v>
          </cell>
          <cell r="AL130">
            <v>40185</v>
          </cell>
          <cell r="AM130">
            <v>40200</v>
          </cell>
          <cell r="AN130">
            <v>40200</v>
          </cell>
          <cell r="AO130">
            <v>40306</v>
          </cell>
          <cell r="AP130">
            <v>42277</v>
          </cell>
        </row>
        <row r="131">
          <cell r="A131">
            <v>3288</v>
          </cell>
          <cell r="B131" t="str">
            <v>COR3288</v>
          </cell>
          <cell r="C131" t="str">
            <v>UNC MOD 431 - Portfolio Reconciliation – Supplier Data Set</v>
          </cell>
          <cell r="D131">
            <v>41786</v>
          </cell>
          <cell r="E131" t="str">
            <v>PD-CLSD</v>
          </cell>
          <cell r="F131">
            <v>42387</v>
          </cell>
          <cell r="G131">
            <v>0</v>
          </cell>
          <cell r="H131">
            <v>41639</v>
          </cell>
          <cell r="I131">
            <v>41653</v>
          </cell>
          <cell r="J131">
            <v>1</v>
          </cell>
          <cell r="K131" t="str">
            <v>ADN</v>
          </cell>
          <cell r="M131" t="str">
            <v>Joel Martin / Colin Thomson</v>
          </cell>
          <cell r="N131" t="str">
            <v>ICAF Meeting 08/01/14</v>
          </cell>
          <cell r="O131" t="str">
            <v>Andy Simpson</v>
          </cell>
          <cell r="P131" t="str">
            <v>CO</v>
          </cell>
          <cell r="Q131" t="str">
            <v>COMPLETE</v>
          </cell>
          <cell r="R131">
            <v>1</v>
          </cell>
          <cell r="S131">
            <v>42387</v>
          </cell>
          <cell r="U131">
            <v>41675</v>
          </cell>
          <cell r="V131">
            <v>41688</v>
          </cell>
          <cell r="W131">
            <v>41787</v>
          </cell>
          <cell r="Y131" t="str">
            <v>Pre Sanction Meeting 20/05/14</v>
          </cell>
          <cell r="Z131">
            <v>1405</v>
          </cell>
          <cell r="AC131" t="str">
            <v>SENT</v>
          </cell>
          <cell r="AD131">
            <v>41795</v>
          </cell>
          <cell r="AE131">
            <v>0</v>
          </cell>
          <cell r="AF131">
            <v>3</v>
          </cell>
          <cell r="AG131" t="str">
            <v>27/01/16: Update from Planning Meeting, 26/01/16 - Tahera Choudhury to produce LLR, should get it by the end of Feb. _x000D_
20/01/16: CM CCN sent to AS and asked for the  Lessons learnt._x000D_
18/01/16: DC Approved CCN received today and put into config Library.  Email sent to CM to update tracker._x000D_
15/01/16: CM approach Chris Warner in CMSG chasing the CCN. I have had to forward this over to Sue Hilbourne to get approval. But Chris was happy to close this down._x000D_
_x000D_
23/12/2015 EC - Sent CCN to Networks, waiting approval back. _x000D_
14/12/15: Planning meeting - ANDY SIMPSON TO GET BACK TO US ON CLOSEDOWN DOCUMENTS (CCN, ECF). Asked about Delivery documents, CMc to ask AS for Delivery docs. Asked if they still need to book time towards this, CMc to confirm._x000D_
16/10/15 EC: Update following Portfolio Plan Meeting, 15/10/15 - Andy Simpson has been off ill and Debi and Christina don't know anything about this. CCN needs to go to the networks. _x000D_
14/09/152 CM - Chaser email sent to AS to see if on track for CCN on 30/09/15_x000D_
17/08/15: CM Andy to give an update towards the end of Sept 15._x000D_
06/08/15 DC AS has come back to us to say that the imp date is 30/06/15 and the current CCN due date is 30/09/15. NC asked about CL docs, No initiation or delivery doc waiting for CD docs._x000D_
27/07/15 CM meeting with JR - near to closedown, JR persuing with AS.  JR gets reports from AS weekly with updates._x000D_
0/04/14 KB BER due date of 21/04 removed as per agreement at CMSG meeting.  New date to be advised. _x000D_
20/01/14 KB - Update provided by AS - Analysing new CO for potential inclusion within CMS release.</v>
          </cell>
          <cell r="AH131" t="str">
            <v>CLSD</v>
          </cell>
          <cell r="AI131">
            <v>42387</v>
          </cell>
          <cell r="AJ131">
            <v>41670</v>
          </cell>
          <cell r="AL131">
            <v>41799</v>
          </cell>
          <cell r="AO131">
            <v>42185</v>
          </cell>
          <cell r="AP131">
            <v>42277</v>
          </cell>
        </row>
        <row r="132">
          <cell r="A132">
            <v>2457</v>
          </cell>
          <cell r="B132" t="str">
            <v>COR2457</v>
          </cell>
          <cell r="C132" t="str">
            <v>Development of Procedures to Cover the Claims Process Introduced by the Implementation-of Mod 429</v>
          </cell>
          <cell r="D132">
            <v>41704</v>
          </cell>
          <cell r="E132" t="str">
            <v>PD-CLSD</v>
          </cell>
          <cell r="F132">
            <v>41921</v>
          </cell>
          <cell r="G132">
            <v>1</v>
          </cell>
          <cell r="H132">
            <v>41528</v>
          </cell>
          <cell r="I132">
            <v>41541</v>
          </cell>
          <cell r="J132">
            <v>1</v>
          </cell>
          <cell r="K132" t="str">
            <v>ALL</v>
          </cell>
          <cell r="M132" t="str">
            <v>Ruth Thomas</v>
          </cell>
          <cell r="N132" t="str">
            <v>CMSG Meeting 11/09/13</v>
          </cell>
          <cell r="O132" t="str">
            <v>Lorraine Cave</v>
          </cell>
          <cell r="P132" t="str">
            <v>CO</v>
          </cell>
          <cell r="Q132" t="str">
            <v>COMPLETE</v>
          </cell>
          <cell r="R132">
            <v>1</v>
          </cell>
          <cell r="S132">
            <v>41921</v>
          </cell>
          <cell r="U132">
            <v>41684</v>
          </cell>
          <cell r="V132">
            <v>41698</v>
          </cell>
          <cell r="X132">
            <v>41689</v>
          </cell>
          <cell r="Y132" t="str">
            <v>Pre Sanction Meeting 18/02/14</v>
          </cell>
          <cell r="Z132">
            <v>4420</v>
          </cell>
          <cell r="AC132" t="str">
            <v>SENT</v>
          </cell>
          <cell r="AD132">
            <v>41711</v>
          </cell>
          <cell r="AE132">
            <v>0</v>
          </cell>
          <cell r="AF132">
            <v>4</v>
          </cell>
          <cell r="AG132" t="str">
            <v>_x000D_
09/10/14 KB - Approval to close provided at the CMSG meeting on 09/10/14.  Refer to CMSG meeting minutes. _x000D_
12/08/14 KB - Update on CCN provided by Sue - We cannot issue the CCN until all time has been put into MySap and I am still awaiting time to be input by Dave Addison. When Lorraine returns from leave, I will ask her about sending out the CCN based on the costs as they stand at that time._x000D_
_x000D_
28/04 - Update provided by Nita - This change was implemented on 1st April._x000D_
The CCN has not yet been issued, following instruction from Alan Raper, until Mod474 is implemented._x000D_
We have been informed that Mod474 may be implemented 6th June 2014._x000D_
_x000D_
11/09/13 KB - This CO was submitted during the CMSG discussion on 11th September.  It was previously a ROM request (EVS2457) - a ROM was drafted but placed on hold and not issued to Networks.  This ROM has been provided to LC.</v>
          </cell>
          <cell r="AH132" t="str">
            <v>CLSD</v>
          </cell>
          <cell r="AI132">
            <v>41921</v>
          </cell>
          <cell r="AJ132">
            <v>41555</v>
          </cell>
          <cell r="AL132">
            <v>41718</v>
          </cell>
          <cell r="AO132">
            <v>41729</v>
          </cell>
        </row>
        <row r="133">
          <cell r="A133">
            <v>2859</v>
          </cell>
          <cell r="B133" t="str">
            <v>COR2859</v>
          </cell>
          <cell r="C133" t="str">
            <v>Evaluation of the Addition of the GB Country Prefix to all NWO  VAT Numbers for Invoicing</v>
          </cell>
          <cell r="E133" t="str">
            <v>EQ-CLSD</v>
          </cell>
          <cell r="F133">
            <v>41773</v>
          </cell>
          <cell r="G133">
            <v>1</v>
          </cell>
          <cell r="H133">
            <v>41540</v>
          </cell>
          <cell r="I133">
            <v>41551</v>
          </cell>
          <cell r="J133">
            <v>0</v>
          </cell>
          <cell r="N133" t="str">
            <v>Communications between Andy Simpson &amp; Max Pemberton (obo Lorraine Cave)</v>
          </cell>
          <cell r="O133" t="str">
            <v>Andy Simpson</v>
          </cell>
          <cell r="P133" t="str">
            <v>CR</v>
          </cell>
          <cell r="Q133" t="str">
            <v>CLOSED</v>
          </cell>
          <cell r="R133">
            <v>0</v>
          </cell>
          <cell r="AE133">
            <v>0</v>
          </cell>
          <cell r="AF133">
            <v>6</v>
          </cell>
          <cell r="AG133" t="str">
            <v>14/05/14 KB Email received from Debi Jones confirming closure as this is part of the UKLP.  Approved by Jane Rocky.  _x000D_
31/03/14 KB - Update provided verbally by Debi Jones.  This CO may close down as incorporated as part of the UK Link Programme. Await formal notification. _x000D_
22/01/14 KB - Update provided by AS - Defining scope of work within the workpack process, delays encountered due to Operational resource constraints, defining options paper to progress._x000D_
22/10/13 KB - Update provided by Sarah Hadley - "The Project Brief has been completed and reviewed._x000D_
The Workpack has been prepared and is out for review"._x000D_
07/10/13 KB - Update provided by Sarah Hadley - BRD : 21/10_x000D_
Workpack Submitted : 4/11_x000D_
Implementation : 6/1/14_x000D_
23/09/13 KB - This was originally due to be implemented as part of COR1721 (Extension of the EUC Numeric Code), however this was de-scoped due to funding.  The request was subsequently re-submitted independently, however the initial HLE takes it out of scope for the Minor Enhancement team.  It will now proceed as COR2859.</v>
          </cell>
          <cell r="AJ133">
            <v>41568</v>
          </cell>
          <cell r="AO133">
            <v>41645</v>
          </cell>
        </row>
        <row r="134">
          <cell r="A134">
            <v>2831.3</v>
          </cell>
          <cell r="B134" t="str">
            <v>COR2831.3</v>
          </cell>
          <cell r="C134" t="str">
            <v>Acting as a Smart Metering Nominated Agent on behalf of a GTs</v>
          </cell>
          <cell r="E134" t="str">
            <v>CO-RCVD</v>
          </cell>
          <cell r="F134">
            <v>41605</v>
          </cell>
          <cell r="G134">
            <v>0</v>
          </cell>
          <cell r="H134">
            <v>41563</v>
          </cell>
          <cell r="J134">
            <v>0</v>
          </cell>
          <cell r="K134" t="str">
            <v>ALL</v>
          </cell>
          <cell r="M134" t="str">
            <v>Joel Martin</v>
          </cell>
          <cell r="N134" t="str">
            <v>CMSG Meeting 09/10/13 &amp; asigned to LCh per email dated 16/10/13.</v>
          </cell>
          <cell r="O134" t="str">
            <v>Helen Pardoe</v>
          </cell>
          <cell r="P134" t="str">
            <v>CO</v>
          </cell>
          <cell r="Q134" t="str">
            <v>ON HOLD</v>
          </cell>
          <cell r="R134">
            <v>1</v>
          </cell>
          <cell r="AE134">
            <v>0</v>
          </cell>
          <cell r="AF134">
            <v>42</v>
          </cell>
          <cell r="AG134" t="str">
            <v>16/12/15 Cm: LOOKING AT BACK END OF 2016 FOR ABOVE THE LINE. Back off hold not until 2016/2017. Jon does not know what month this will be as if yet. _x000D_
_x000D_
08/12/15- CM this won't be coming off hold until 2016/ 2017._x000D_
13/04/2015 AT - Set CO-CLSD_x000D_
_x000D_
17/02/14 KB - Transferred from Lee Chambers to Helen Gohil._x000D_
_x000D_
10/02/14 KB - Update provided by Lee - "No, but this subject is not closed yet as the DN’s have written to DECC and until they have a response I think Joel will leave the CO on hold!  One for discussion at the CMSG on Wed"._x000D_
_x000D_
29/11/13 KB - Note received from Joel Martin confirming that this piece of work should progress as an Evaluation Service initially until clarity is obtained on a number of key elements of Smart Energy Code._x000D_
 A full analysis and delivery quote will then be required.  EQIR target date of 10/12/13 removed.   _x000D_
_x000D_
27/11/13 KB - Replacement CO submitted by Joel Martin.  As agreed with Lee Chambers this is a direct replacement of the original request submitted by Jo and should progress under COR2831.3 Title changed in accordance with the new submission and NOR transferred from Jo to Joel.   Also taken off hold.  _x000D_
_x000D_
29/10/2013 AT - Put ON HOLD following confirmation from Joanna Ferguson._x000D_
_x000D_
16/10/13 KB - As advised by Lee Chambers, this should progress as COR2831.3.</v>
          </cell>
        </row>
        <row r="135">
          <cell r="A135">
            <v>3234</v>
          </cell>
          <cell r="B135" t="str">
            <v>COR3234</v>
          </cell>
          <cell r="C135" t="str">
            <v>Unregistered Supply Points – Portfolio Clearance Initiative</v>
          </cell>
          <cell r="D135">
            <v>41683</v>
          </cell>
          <cell r="E135" t="str">
            <v>PD-CLSD</v>
          </cell>
          <cell r="F135">
            <v>41730</v>
          </cell>
          <cell r="G135">
            <v>0</v>
          </cell>
          <cell r="H135">
            <v>41565</v>
          </cell>
          <cell r="I135">
            <v>41578</v>
          </cell>
          <cell r="J135">
            <v>1</v>
          </cell>
          <cell r="K135" t="str">
            <v>ADN</v>
          </cell>
          <cell r="M135" t="str">
            <v>Joel Martin</v>
          </cell>
          <cell r="O135" t="str">
            <v>Lorraine Cave</v>
          </cell>
          <cell r="P135" t="str">
            <v>CO</v>
          </cell>
          <cell r="Q135" t="str">
            <v>COMPLETE</v>
          </cell>
          <cell r="R135">
            <v>1</v>
          </cell>
          <cell r="S135">
            <v>41730</v>
          </cell>
          <cell r="T135">
            <v>0</v>
          </cell>
          <cell r="U135">
            <v>41592</v>
          </cell>
          <cell r="V135">
            <v>41605</v>
          </cell>
          <cell r="W135">
            <v>41635</v>
          </cell>
          <cell r="Y135" t="str">
            <v>Pre Sanction Meeting 26/11/13</v>
          </cell>
          <cell r="Z135">
            <v>0</v>
          </cell>
          <cell r="AC135" t="str">
            <v>PROD</v>
          </cell>
          <cell r="AD135">
            <v>41683</v>
          </cell>
          <cell r="AE135">
            <v>0</v>
          </cell>
          <cell r="AF135">
            <v>3</v>
          </cell>
          <cell r="AG135" t="str">
            <v>17/02/14 KB - Approval received from Joel.  SNIR due date removed and status changed to PD-IMPD.  _x000D_
17/02/14 KB - Note sent to Joel asking for his approval to bypass the SN as the project delivered on 31/01/14 and is progressing through to closedown.  Await response.  _x000D_
21/10/13 KB - Lorraine Cave is currently looking at this CO and will advise of update.  Assigned to LC until further confirmation received.</v>
          </cell>
          <cell r="AH135" t="str">
            <v>CLSD</v>
          </cell>
          <cell r="AI135">
            <v>41730</v>
          </cell>
          <cell r="AJ135">
            <v>41592</v>
          </cell>
        </row>
        <row r="136">
          <cell r="A136">
            <v>3247</v>
          </cell>
          <cell r="B136" t="str">
            <v>COR3247</v>
          </cell>
          <cell r="C136" t="str">
            <v>Investigate feasibility of issuing a rejection file to a User where sanctions are applied.</v>
          </cell>
          <cell r="D136">
            <v>41702</v>
          </cell>
          <cell r="E136" t="str">
            <v>PD-CLSD</v>
          </cell>
          <cell r="F136">
            <v>41842</v>
          </cell>
          <cell r="G136">
            <v>0</v>
          </cell>
          <cell r="H136">
            <v>41577</v>
          </cell>
          <cell r="I136">
            <v>41590</v>
          </cell>
          <cell r="J136">
            <v>1</v>
          </cell>
          <cell r="K136" t="str">
            <v>ADN</v>
          </cell>
          <cell r="M136" t="str">
            <v>Joanna Ferguson</v>
          </cell>
          <cell r="O136" t="str">
            <v>Lorraine Cave</v>
          </cell>
          <cell r="P136" t="str">
            <v>CO</v>
          </cell>
          <cell r="Q136" t="str">
            <v>COMPLETE</v>
          </cell>
          <cell r="R136">
            <v>0</v>
          </cell>
          <cell r="S136">
            <v>41842</v>
          </cell>
          <cell r="U136">
            <v>0</v>
          </cell>
          <cell r="V136">
            <v>41681</v>
          </cell>
          <cell r="W136">
            <v>41690</v>
          </cell>
          <cell r="Y136" t="str">
            <v>Pre Sanction Meeting 11/02/14</v>
          </cell>
          <cell r="Z136">
            <v>2376</v>
          </cell>
          <cell r="AC136" t="str">
            <v>SENT</v>
          </cell>
          <cell r="AD136">
            <v>41715</v>
          </cell>
          <cell r="AE136">
            <v>0</v>
          </cell>
          <cell r="AF136">
            <v>3</v>
          </cell>
          <cell r="AG136" t="str">
            <v>30/10/2013 AT - CO-RCVD 30/10/2013 and assigned to Lorraine Cave/Darran Dredge.</v>
          </cell>
          <cell r="AH136" t="str">
            <v>CLSD</v>
          </cell>
          <cell r="AI136">
            <v>41842</v>
          </cell>
          <cell r="AJ136">
            <v>41586</v>
          </cell>
          <cell r="AL136">
            <v>41715</v>
          </cell>
          <cell r="AM136">
            <v>41715</v>
          </cell>
          <cell r="AO136">
            <v>41820</v>
          </cell>
          <cell r="AP136">
            <v>41829</v>
          </cell>
        </row>
        <row r="137">
          <cell r="A137">
            <v>2949</v>
          </cell>
          <cell r="B137" t="str">
            <v>COR2949</v>
          </cell>
          <cell r="C137" t="str">
            <v>UNC Mod 458 Seasonal LDZ Capacity Rights</v>
          </cell>
          <cell r="D137">
            <v>41990</v>
          </cell>
          <cell r="E137" t="str">
            <v>PD-IMPD</v>
          </cell>
          <cell r="F137">
            <v>42921</v>
          </cell>
          <cell r="G137">
            <v>1</v>
          </cell>
          <cell r="H137">
            <v>41802</v>
          </cell>
          <cell r="I137">
            <v>41815</v>
          </cell>
          <cell r="J137">
            <v>1</v>
          </cell>
          <cell r="K137" t="str">
            <v>ADN</v>
          </cell>
          <cell r="M137" t="str">
            <v>Colin Thomson</v>
          </cell>
          <cell r="N137" t="str">
            <v>ICAF 18/06/14</v>
          </cell>
          <cell r="O137" t="str">
            <v>Lorraine Cave</v>
          </cell>
          <cell r="P137" t="str">
            <v>CO</v>
          </cell>
          <cell r="Q137" t="str">
            <v>LIVE</v>
          </cell>
          <cell r="R137">
            <v>1</v>
          </cell>
          <cell r="T137">
            <v>0</v>
          </cell>
          <cell r="U137">
            <v>41863</v>
          </cell>
          <cell r="V137">
            <v>41877</v>
          </cell>
          <cell r="W137">
            <v>41985</v>
          </cell>
          <cell r="Y137" t="str">
            <v>Pre Sanction Meeting 09/12/14</v>
          </cell>
          <cell r="Z137">
            <v>58987</v>
          </cell>
          <cell r="AC137" t="str">
            <v>SENT</v>
          </cell>
          <cell r="AD137">
            <v>42009</v>
          </cell>
          <cell r="AE137">
            <v>1</v>
          </cell>
          <cell r="AF137">
            <v>3</v>
          </cell>
          <cell r="AG137" t="str">
            <v>27/06/17 DC Wiil closedown, ME gave me a new CCN date._x000D_
24/05/17 DC This project will start closedown once UK Link goes live._x000D_
24/08/16: Cm re-plan due to UK Link new dates - waiting on new dates to be closed._x000D_
_x000D_
15.08.16: CM Project delivery on track for 31/10/16 80% complete._x000D_
_x000D_
25.07.16: Cm update on dated from DD 80% in delivery. And this should be compleded by 31/10/16. closedown will be the end of this year._x000D_
08/06/16: 80% delivery complete - monitering until Uk Link gets implemented._x000D_
21/03/16: Cm Planning meeting - Up percentage to 75% for delivery27/01/16: Update _x000D_
from Planning Meeting, 26/01/16 - Delivery 60% complete. _x000D_
16/11/15 CM: Still on track for delivary and closedown won't be until Oct 2016_x000D_
28/10/15 DC CCN due date input as agreed with CM to allow us to track the closdown on the project._x000D_
16/10/15 EC: Update following Portfolio Plan Meeting, 15/10/15 - delivery is 50% complete. _x000D_
17/08/15: CM: Update from DD - Dave Newman sent PCC form. Delivery and work on going due to UK Link programme. Will remain live/open until Oct 16_x000D_
13/08/15: CM Update from LC at the CMSG meeting- Keeping this change open for monitoring while UK Link dates been put back. LC are currently reviewing the finances due to datafixes._x000D_
20/07/15 CM update from LC PCC form approved. Must be kept open due to UK Link date moving out._x000D_
29/06/2015-CM-Implemented on 04/03/15- Dave Newman has confirmed that this project should still be shown  as in delivery and project status live. Delivery was planned to end once UKLR implements as this process will no longer be required, however currently the revised implementation date (of UKLR) is still unknown once it is I will resubmit a PCC form to update the timelines accordingly. _x000D_
12/12/14 HT - Revised BER sent to networks. 25/07/14 KB - EQR delivery date agreed verbally with LC.</v>
          </cell>
          <cell r="AJ137">
            <v>41851</v>
          </cell>
          <cell r="AL137">
            <v>42009</v>
          </cell>
          <cell r="AM137">
            <v>42009</v>
          </cell>
          <cell r="AO137">
            <v>42887</v>
          </cell>
          <cell r="AP137">
            <v>42947</v>
          </cell>
        </row>
        <row r="138">
          <cell r="A138">
            <v>3351</v>
          </cell>
          <cell r="B138" t="str">
            <v>COR3351</v>
          </cell>
          <cell r="C138" t="str">
            <v>AirWatch License Agreement for Mobile Device Management</v>
          </cell>
          <cell r="E138" t="str">
            <v>CO-CLSD</v>
          </cell>
          <cell r="F138">
            <v>41710</v>
          </cell>
          <cell r="G138">
            <v>0</v>
          </cell>
          <cell r="H138">
            <v>41710</v>
          </cell>
          <cell r="J138">
            <v>0</v>
          </cell>
          <cell r="N138" t="str">
            <v>Vicky Palmer / Steve Adcock</v>
          </cell>
          <cell r="O138" t="str">
            <v>David Williamson</v>
          </cell>
          <cell r="P138" t="str">
            <v>BI</v>
          </cell>
          <cell r="Q138" t="str">
            <v>CLOSED</v>
          </cell>
          <cell r="R138">
            <v>0</v>
          </cell>
          <cell r="AE138">
            <v>0</v>
          </cell>
          <cell r="AF138">
            <v>6</v>
          </cell>
          <cell r="AG138" t="str">
            <v>13/04/2015 AT - Set CO-CLSD</v>
          </cell>
        </row>
        <row r="139">
          <cell r="A139">
            <v>3428</v>
          </cell>
          <cell r="B139" t="str">
            <v>COR3428</v>
          </cell>
          <cell r="C139" t="str">
            <v>Correction of CWV data on the National Grid Operational website as a result of incorrect weather flows for NE LDZ</v>
          </cell>
          <cell r="D139">
            <v>41844</v>
          </cell>
          <cell r="E139" t="str">
            <v>PD-SENT</v>
          </cell>
          <cell r="F139">
            <v>42887</v>
          </cell>
          <cell r="G139">
            <v>0</v>
          </cell>
          <cell r="H139">
            <v>41808</v>
          </cell>
          <cell r="J139">
            <v>0</v>
          </cell>
          <cell r="K139" t="str">
            <v>NNW</v>
          </cell>
          <cell r="L139" t="str">
            <v>NGN</v>
          </cell>
          <cell r="M139" t="str">
            <v>Joanna Ferguson</v>
          </cell>
          <cell r="N139" t="str">
            <v>ICAF 25/06/14</v>
          </cell>
          <cell r="O139" t="str">
            <v>Darran Dredge</v>
          </cell>
          <cell r="P139" t="str">
            <v>CO</v>
          </cell>
          <cell r="Q139" t="str">
            <v>LIVE</v>
          </cell>
          <cell r="R139">
            <v>1</v>
          </cell>
          <cell r="W139">
            <v>41843</v>
          </cell>
          <cell r="Y139" t="str">
            <v>Pre Sanction Review Meeting 01/07/14</v>
          </cell>
          <cell r="Z139">
            <v>9815</v>
          </cell>
          <cell r="AC139" t="str">
            <v>PROD</v>
          </cell>
          <cell r="AD139">
            <v>41844</v>
          </cell>
          <cell r="AE139">
            <v>1</v>
          </cell>
          <cell r="AF139">
            <v>5</v>
          </cell>
          <cell r="AG139" t="str">
            <v>01/06/17 DC revised CCN sent out today with amended costs to networks._x000D_
25/05/17 DC a copy of the CCN was sent for approval on 11th May.  As yet we have not received it back.  I have chased JF again today requesting approval._x000D_
23/01/17 DC CCN sent to networks today for approval to close project._x000D_
26.09.16: Cm Date requested by Darran Dredge to move forward the CCN to orginator date_x000D_
21/03/16: LC to produce the CCN this week out of the planning meeting. _x000D_
28/01/16: Closedown moved out CM planning meeting. LC to do AEAF._x000D_
14/12/15 Cm - Planning meeting - LC CATCH UP WITH MARK Bignell FOR CLOSEDOWN. _x000D_
16/11/15: CM Close down now due 30/12/2015_x000D_
16/10/15 EC: Jie will check with LC if this ECF needs our team's help and will update us following their meeting on Monday._x000D_
16/10/15 EC: Update following Portfolio Plan Meeting, 15/10/15 - Jie has done the ECF. LC to review and do CCN by end November._x000D_
15/10/15 EC: Mark came back on 30/09/15 confirming he does not have the ECF yet._x000D_
29/09/15 CM: Emma Catton has emailed Mark Bignell requesting the ECF form ready for the CCN._x000D_
19/08/15 CM/DC Email sent to MB asking for ECF and any other closedown doc he may have._x000D_
11/08/15 Emailed MB for ECF. Tracking closedown docs for CL._x000D_
_x000D_
20/07/15 CM Update from LC confirm closedown._x000D_
_x000D_
30/06/15- CM Update from LC waiting for the ECF for closedown._x000D_
_x000D_
24/07/14 KB - Per discussion with LC,  a SN will not be required as progressing straight to delivery._x000D_
_x000D_
01/07/14 KB - Project progressing straight to BER as the affected dataset is already known, &amp; project is required purely for invoicing NGN (as agreed at ICAF on 25/06). The BER was approved at Pre Sanc on 01/07/14.  EQR due date of 01/07/14 removed and note sent to Jo Ferguson._x000D_
_x000D_
25/06/14 KB - Approved at ICAF as a 'light touch' project.  The affected dataset is already available, project is required for governance and to invoice NGN.</v>
          </cell>
          <cell r="AH139" t="str">
            <v>SENT</v>
          </cell>
          <cell r="AI139">
            <v>42915</v>
          </cell>
          <cell r="AP139">
            <v>42756</v>
          </cell>
        </row>
        <row r="140">
          <cell r="A140">
            <v>3143.1</v>
          </cell>
          <cell r="B140" t="str">
            <v>COR3143.1</v>
          </cell>
          <cell r="C140" t="str">
            <v>Decommission XFTM &amp; Server Farm &amp; re-direct NG files Phase 2</v>
          </cell>
          <cell r="E140" t="str">
            <v>CO-CLSD</v>
          </cell>
          <cell r="F140">
            <v>42222</v>
          </cell>
          <cell r="G140">
            <v>0</v>
          </cell>
          <cell r="H140">
            <v>41568</v>
          </cell>
          <cell r="J140">
            <v>0</v>
          </cell>
          <cell r="O140" t="str">
            <v>Jane Rocky</v>
          </cell>
          <cell r="P140" t="str">
            <v>BI</v>
          </cell>
          <cell r="Q140" t="str">
            <v>CLOSED</v>
          </cell>
          <cell r="R140">
            <v>0</v>
          </cell>
          <cell r="AE140">
            <v>0</v>
          </cell>
          <cell r="AF140">
            <v>7</v>
          </cell>
          <cell r="AG140" t="str">
            <v>06/08/15 -CM: Closure of 3143.1 has been approved  by Mark Pollard to close this down as no formal approval went through for this CO._x000D_
COR3143 is currently live and looking to go for re-sanction to include additional migration scope.  The project will be split into the following COR numbers:-_x000D_
COR3143:  	Migration of Xoserve files and decommissioning of system._x000D_
COR3143.2:	Migration of National Grid files._x000D_
_x000D_
27/07/15 CM meeting with JR - MP/HP looking after this one and 3447 as work is linked.  JR is looking after projects. _x000D_
20/07/15 CM - Update from MR- This is for the physical XFTM de-commissioning work, which is yet to be sanctioned and is dependent / will commence in line with COR3447 XP11 Decommissioning._x000D_
01/07/2015 MR - Mark Pollard is looking to go for re-saction this month for the COR3143.1, which will be the the physical XFTM Decommissioning element.</v>
          </cell>
        </row>
        <row r="141">
          <cell r="A141">
            <v>3429</v>
          </cell>
          <cell r="B141" t="str">
            <v>COR3429</v>
          </cell>
          <cell r="C141" t="str">
            <v>Support for Innovation Project to enable Temporary Gas Supplies</v>
          </cell>
          <cell r="E141" t="str">
            <v>PD-CLSD</v>
          </cell>
          <cell r="F141">
            <v>42450</v>
          </cell>
          <cell r="G141">
            <v>0</v>
          </cell>
          <cell r="H141">
            <v>41808</v>
          </cell>
          <cell r="J141">
            <v>0</v>
          </cell>
          <cell r="K141" t="str">
            <v>ADN</v>
          </cell>
          <cell r="M141" t="str">
            <v>Joanna Ferguson</v>
          </cell>
          <cell r="N141" t="str">
            <v>ICAF 25/06/14</v>
          </cell>
          <cell r="O141" t="str">
            <v>Dave Turpin</v>
          </cell>
          <cell r="P141" t="str">
            <v>CO</v>
          </cell>
          <cell r="Q141" t="str">
            <v>CLOSED</v>
          </cell>
          <cell r="R141">
            <v>1</v>
          </cell>
          <cell r="S141">
            <v>42450</v>
          </cell>
          <cell r="AE141">
            <v>0</v>
          </cell>
          <cell r="AF141">
            <v>5</v>
          </cell>
          <cell r="AG141" t="str">
            <v>21/03/16: CM Planning meeting with LC . LC confirmed to close this project down. As PD-CLSD LC to email confirming_x000D_
06/01/16: CM to chase Dave Turpin if we can close this down now? _x000D_
14/12/15 – LC TO ASK DAVE IF WE CAN CLOSE THIS ON THE PLAN._x000D_
16/11/15 CM email sent to Steve Ganney/ Dave Turpin asking if we can close down this project or not?_x000D_
16/10/15 EC: Update following Portfolio Plan Meeting, 15/10/15 - Question for DT: Does this need to remain open?_x000D_
29/09/15 CM: Emma Catton has emailed Steve Ganney, LC and DT asking if we can now close this change._x000D_
17/08/15 CM Chase Dave Turpin for an update_x000D_
12/08/15 CM: CM to chase DT and this one again to see if he has spoken to Jo Fergusson. On Kristins plan as on Hold?_x000D_
30/07/15 CM: Meeting with DT- DT will speak with JF reagarding an update for this CO._x000D_
_x000D_
20/07/15 CM: LC advised she was not sure on the status of this one and for us to speak with Dave Turpin for an update._x000D_
17/07/15: CM Meeting with KA last update is that we are keeping it for monitoring purposes. LC to DT about this one_x000D_
_x000D_
01/12/14 KB - In response to request for update, email received from Steve Ganney advising that CO should remain open for monitoring purposes.           _x000D_
_x000D_
Undergoing Rule analysis before project governance commences - this approach approved by Joanna Ferguson - see email.</v>
          </cell>
        </row>
        <row r="142">
          <cell r="A142">
            <v>3447</v>
          </cell>
          <cell r="B142" t="str">
            <v>COR3447</v>
          </cell>
          <cell r="C142" t="str">
            <v>XP1 Decommissioning</v>
          </cell>
          <cell r="E142" t="str">
            <v>CO-RCVD</v>
          </cell>
          <cell r="F142">
            <v>41828</v>
          </cell>
          <cell r="G142">
            <v>0</v>
          </cell>
          <cell r="H142">
            <v>41828</v>
          </cell>
          <cell r="J142">
            <v>0</v>
          </cell>
          <cell r="N142" t="str">
            <v>ICAF 09/07/14_x000D_
Pre-Sanction 29/03/2016</v>
          </cell>
          <cell r="O142" t="str">
            <v>Mark Pollard</v>
          </cell>
          <cell r="P142" t="str">
            <v>CO</v>
          </cell>
          <cell r="Q142" t="str">
            <v>ON HOLD</v>
          </cell>
          <cell r="R142">
            <v>0</v>
          </cell>
          <cell r="AE142">
            <v>0</v>
          </cell>
          <cell r="AF142">
            <v>7</v>
          </cell>
          <cell r="AG142" t="str">
            <v>08/06/16: Cm Dependant on COR3143 Phase 3 this has not been completed yet. This will stay on hold until Phase 3 start for COR3143._x000D_
29/03/16 CM Mark Pollard presented the business case at Pre-sanction today. He will be making some amendments and will then forward this over to PO office. MP will produce a PCC form to take to back off hold and with have only one milestone._x000D_
23/03/16 DC Business Case received from MP to to Pre-Sanction 29th March._x000D_
21/03/16: CM Planning meeting today - Mark taking to pre-sanction - Business case in the next month_x000D_
27/01/16: Update from Planning Meeting, 26/01/16 - Due to come off hold June 16. _x000D_
16/11/15 CM: Update from the planning meeting that this will be on hold until end of Jan 16_x000D_
16/10/15 EC: Update following Portfolio Plan Meeting, 15/10/15 - related to 3143, will run in parallel once decomission of XFTM is done. _x000D_
12/08 : CM will be linked to COR3143 and COR3766. COR3766 was Approved at ICAF on 5/08/15. COR3447 will not re-commence until Dec 15. _x000D_
20/07/15 CM - MR will speak to MP regarding this one and provide an update._x000D_
17/07/15: CM, on hold dependant on 3151.1 see notes on this CO_x000D_
_x000D_
01/07/2015 DC: (MR) Still on hold and potentially not happening untill next year, earliest possible start is Nov 15.  Aslo this looks to have been allocated to Matt RYDER, This needs to be changed to Mark Pollard.</v>
          </cell>
        </row>
        <row r="143">
          <cell r="A143">
            <v>1302</v>
          </cell>
          <cell r="B143" t="str">
            <v>COR1302</v>
          </cell>
          <cell r="C143" t="str">
            <v>UNC 4.4 Validation Investigation</v>
          </cell>
          <cell r="D143">
            <v>39974</v>
          </cell>
          <cell r="E143" t="str">
            <v>PD-CLSD</v>
          </cell>
          <cell r="F143">
            <v>40674</v>
          </cell>
          <cell r="G143">
            <v>0</v>
          </cell>
          <cell r="H143">
            <v>39666</v>
          </cell>
          <cell r="I143">
            <v>39962</v>
          </cell>
          <cell r="J143">
            <v>0</v>
          </cell>
          <cell r="K143" t="str">
            <v>ADN</v>
          </cell>
          <cell r="M143" t="str">
            <v>Joel Martin</v>
          </cell>
          <cell r="N143" t="str">
            <v>Prioritisation Meeting 06/08/08</v>
          </cell>
          <cell r="O143" t="str">
            <v>Dave Addison</v>
          </cell>
          <cell r="P143" t="str">
            <v>CR</v>
          </cell>
          <cell r="Q143" t="str">
            <v>COMPLETE</v>
          </cell>
          <cell r="R143">
            <v>1</v>
          </cell>
          <cell r="V143">
            <v>39959</v>
          </cell>
          <cell r="W143">
            <v>39976</v>
          </cell>
          <cell r="X143">
            <v>39976</v>
          </cell>
          <cell r="Y143" t="str">
            <v>XM2 Review Meeting 26/05/09</v>
          </cell>
          <cell r="Z143">
            <v>32300</v>
          </cell>
          <cell r="AC143" t="str">
            <v>SENT</v>
          </cell>
          <cell r="AD143">
            <v>39982</v>
          </cell>
          <cell r="AE143">
            <v>0</v>
          </cell>
          <cell r="AF143">
            <v>6</v>
          </cell>
          <cell r="AG143" t="str">
            <v>12/05/11 AK - Email rec'd from Joel Marting on 11/05/11 stating "Happy to close".
09/05/11 AK - Email sent to Joel Martin stating "Following the attached email in relation to the change shown above, please can you confirm whether you are happy for this change to be closed down? If you have any questions or concerns, please let me know."
02/02/11 KB - Discussed at Workload meeting today.  The CCN has been drafted and is awaiting review and approval by Dave Addison.  CCN due date amended from 01/02/11 to 15/02/11.                                                                                                                                                             20/01/11 AK - Update rec'd from Lewis Plummer. CCN due date amended from 10/01/11 to 01/02/11.
06/01/11 AK - Lewis is off until 10/01/11 therefore no update is available until then. CCN due date will be amended from 30/12/10 to 10/01/11 when Lewis is back to provide an update. This will allow Programme Office to carry out Month-Turn activities.
05/01/11 KB - Discussed at Workload meeting; LC to liaise with Lewis Plummer w/c 10/01/11 with regard to a revised date for delivery of the CCN.                                                                   22/12/10 AK - Discussed at Workload Meeting today. This document is being completed by Lewis Plummer.
03/11/10 KB - CCN due date amended from 31/11/10 to 30/12/10 per conversation with Simon Burton outside of Workload meeting (Lewis Plummer is delivering)                                                                    
29/10/10 MP - CCN due date amended from 29/10/10 to 29/11/10 per verbal agreement with DA.                                                                                                                                                                                            30/09/10 AK - Update rec'd from Lewis Plummer (verbally). CCN due date amended from 30/09/10 to 29/10/10.   
29/09/10 AK - Update rec'd from Lorraine Cave. The Project Manager for this change was incorrectly amended from Dave Addison to Lorraine Cave. Although this change is being closed down by Lewis Plummer, DA remains responsible as Manager, therefore this has been changed back to DA.
31/08/10 KB - Update rec'd from Lewis Plummer (verbally).  CCN due date amended from 31/08/10 to 30/09/10.                                                                                                                           27/07/10 AK - Update rec'd from Lewis Plummer. CCN due date amended from 19/07/10 to 31/08/10.
04/06/10 AK - Update rec'd from Lewis Plummer. CCN due date amended from 31/05/10 to 19/07/10.
29/04/10 AK - Update rec'd from Lewis Plummer. CCN due date amended from 12/04/10 to 31/05/10.
29/03/10 AK - Lewis is off until 06/04/10 therefore no update is available until then. Spoke to Lorraine Cave to advise that CCN due date will be amended from 26/03/10 to 12/04/10 when Lewis is back to provide an update.
23/02/10 AK - Update rec'd from Lewis Plummer. Final invoices have been received. CCN due date amended from 24/02/10 to 26/03/10.
28/01/10 AK - Update received from Lewis Plummer. CCN due date amended from 20/01/10 &amp; 24/02/10.
23/12/09 AK - Update received from Lewis Plummer. Still awaiting invoices, therefore CCN due date amended from 31/12/09 to 20/01/10.
01/12/09 AK - Update rec'd from Dave Addison. Lewis Plummer has retained this change to close down on behalf of Dave. Dave suggested new CCN due date should be 31/12/09. Lewis confirmed that he is awaiting the final invoice, therefore this date should be fine. CCN due date amended from 30/11/09 to 31/12/09.
26/10/09 AK - Update rec'd from Lewis Plummer. Implementation of another fix is required. This is planned for 27/10/09. PIS will be in place until 30/10/09. In view of this, CCN due date has been amended from 30/10/09 to 30/11/09. 
28/09/09 KB - Contacted Project team for confirmation of implementation.  Lewis away all week; Michelle Fergusson spoke to project support staff and confirmed that implementation went ahead as planned.  Status changed to PD-IMPD.                                                                                21/09/09 AK - Update rec'd from Lewis Plummer. Go/No Go meeting planned for 22/09/09 PM. This will confirm implementation is on track for 25/09/09.
10/09/09 AK - Update rec'd from Lewis Plummer stating that implementation will take place on 25/09/09 &amp; they are confident in this date. Implementation date amended to 25/09/09.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24/08/09 KB - Lewis Plummer advised that implementation date should move from 05/09/09 to 18/09/09.                                                                                                                                                        22/07/09 AK - Dave Addison advised that implementation date should move from 28/08/09 to 05/09/09 &amp; CCN due date should be 30/10/09.
06/07/09 AK - Update rec'd from Dave Addison. Project Start Date should be 08/06/09. Implementation Date to remain 28/08/09.
29/05/09 AK - Discussed at Workload Meeting on 27/05/09. EQ initial response due 29/05/09. This was classed as an internal change requiring an update rather than an EQ initial response date. There is no EQR for this change as it was included in the documentation for COR1133. A BE initial response was sent to Networks on 26/05/09 stating the BER will be issued on 12/06/09. This change is now considered an externally reported project, reportable to to Distribution-Only Networks with the NOR as Joel Martin.
20/05/09 AK - Discussed at Workload Meeting today. This is currently classed as an internal change that requires an update rather than an EQ initial response date but this will change to become an externally reported project. Dave Addison to confirm when this will happen.
13/05/09 AK - Email rec'd from Dave Addison stating that the Business Case has been approved by XEC on 07/04/09.
30/04/09 AK - Update rec'd from Lewis Plummer. Following discussion, Networks want to take this change forward independently of DM Elective (COR1133). A seperate BER is in the process of being written, pending approval of decision from Dave Addison (back off holiday next week). Change may be amended from internal to externally reportable. EQ initial response date amended to 29/05/09 to ensure visibility is not lost.
20/04/09 AK - Email rec'd from Julie Smart stating the Project Analyst should be Lewis Plummer not Sharon Cox. Sheet amended.
03/04/09 AK - Email sent to Dave Addison stating "At our meeting on 27/03/09, you provided an update for the above change, stating that the Analysis Business Case has been submitted (date to be confirmed with Sharon Cox) &amp; this represents the EQR. The BER due date is estimated to be 30/06/09. I spoke to Sharon on 02/04/09 who advised that the Business Case is still showing as "For Review", therefore it has not been approved. In view of this, I have not changed the status but have amended the EQ initial response date to 30/04/09 to ensure visibility is not lost, however you may want to push for approval of the Business Case in order to move this forward."
02/04/09 AK - Sharon Cox advised that the Business Case is still showing as "For Review", therefore it has not been approved.  
27/03/09 AK - Dave Addison advised that the Analysis Business Case has been submitted (date to be confirmed with Sharon Cox) &amp; this represents the EQR. The BER due date is estimated to be 30/06/09.
19/12/08 AK - Update rec'd from Sharon Cox. She should be shown as the Analyst for this change. Analysis Workpacks are with Wipro. There is no implementation for this change, which may be bundled into DM Elective.
24/09/08 - Update received from Lewis Plummer.  The Project Brief has been approved and on Monday we issued the Workpack request, we expect a response on 16/10/08.
24/09/08 AK - Chase sent asking for current status of change.                                                                                                  
16/09/08 AK - External Spend Category populated as requested by Max Pemberton.</v>
          </cell>
          <cell r="AH143" t="str">
            <v>CLSD</v>
          </cell>
          <cell r="AI143">
            <v>40674</v>
          </cell>
          <cell r="AL143">
            <v>39988</v>
          </cell>
          <cell r="AM143">
            <v>39982</v>
          </cell>
          <cell r="AN143">
            <v>39982</v>
          </cell>
          <cell r="AO143">
            <v>40081</v>
          </cell>
          <cell r="AP143">
            <v>40589</v>
          </cell>
        </row>
        <row r="144">
          <cell r="A144">
            <v>1303</v>
          </cell>
          <cell r="B144" t="str">
            <v>COR1303</v>
          </cell>
          <cell r="C144" t="str">
            <v>Introduction of Revised LDZ System Charges</v>
          </cell>
          <cell r="D144">
            <v>40101</v>
          </cell>
          <cell r="E144" t="str">
            <v>PD-CLSD</v>
          </cell>
          <cell r="F144">
            <v>40737</v>
          </cell>
          <cell r="G144">
            <v>0</v>
          </cell>
          <cell r="H144">
            <v>39652</v>
          </cell>
          <cell r="I144">
            <v>39667</v>
          </cell>
          <cell r="J144">
            <v>0</v>
          </cell>
          <cell r="K144" t="str">
            <v>ADN</v>
          </cell>
          <cell r="M144" t="str">
            <v>Alan Raper</v>
          </cell>
          <cell r="N144" t="str">
            <v>Ian Wilson 23/07/08 and Prioritisation Meeting 06/08/08</v>
          </cell>
          <cell r="O144" t="str">
            <v>Lorraine Cave</v>
          </cell>
          <cell r="P144" t="str">
            <v>CO</v>
          </cell>
          <cell r="Q144" t="str">
            <v>COMPLETE</v>
          </cell>
          <cell r="R144">
            <v>1</v>
          </cell>
          <cell r="T144">
            <v>0</v>
          </cell>
          <cell r="U144">
            <v>39982</v>
          </cell>
          <cell r="V144">
            <v>39996</v>
          </cell>
          <cell r="W144">
            <v>40079</v>
          </cell>
          <cell r="X144">
            <v>40079</v>
          </cell>
          <cell r="Y144" t="str">
            <v>xM2 Review Meeting 22/09/09</v>
          </cell>
          <cell r="Z144">
            <v>41528</v>
          </cell>
          <cell r="AC144" t="str">
            <v>SENT</v>
          </cell>
          <cell r="AD144">
            <v>40115</v>
          </cell>
          <cell r="AE144">
            <v>0</v>
          </cell>
          <cell r="AF144">
            <v>3</v>
          </cell>
          <cell r="AG144" t="str">
            <v>14/07/11 AK - Email sent to Alan Raper (cc. External AND &amp; Auth Comm closure dist list), stating "Following discussion at the CMSG Meeting held yesterday, 13th July 2011, Karen has advised me that you have verbally agreed to the closure of the above change. In summary, this change was raised by yourself on 23/07/08 to carry out analysis which I understand has been completed. A new Change Order (COR2235 - Implementation of DNPC08) was received from yourself on 16/02/11 to deliver the scope of work for implementation resulting from the analysis carried out under COR1303. This supercedes the original change. In view of your verbal agreement, as the Network Operator Representative for this change order, I will formally close this change. If you have any questions or issues regarding this, please let me know."
13/07/11 AK - Email rec'd from Karen Bradshaw stating "Please be advised that Alan Raper has today (13/07/110 provided verbal approval for the closure of COR1303.  The discussion was not part of the CMSG discussion and therefore will not appear within the meeting minutes."
09/05/11 AK - Email sent to Alan Raper stating "Following the attached email in relation to the change shown above, please can you confirm whether you are happy for this change to be closed down? If you have any questions or concerns, please let me know."
25/03/11 AK - Email sent to Alan Raper stating "The change detailed above was raised by yourself on 23/07/08 to carry out analysis which I understand has been completed. A new Change Order (COR2235 - Implementation of DNPC08) was received from yourself on 16/02/11 to deliver the scope of work for implementation resulting from the analysis carried out under COR1303. This supercedes the original change. As the Network Operator Representative for this change order, please could you confirm your agreement to close the original change COR1303. If you have any questions or issues regarding this, please let me know." This email represents the CCN. Implementation due date of 01/04/11 removed. 
25/03/11 AK - Discussed at Workload Meeting on 23/03/11. This change was to carry out analysis. Tricia Moody has confirmed her agreement to close the change but this needs to be authorised by the NOR (Alan Raper). A new change was raised by Alan to deliver this work on 16/02/11 as COR2235. Programme Office will send an email to Alan requesting his agreement to close COR1303.
23/03/10 AK - Lorraine confirmed change to External Spend Category (see update 08/03/10).
17/03/10 AK - Update rec'd from Lorraine Cave advising that analysis is underway &amp; due to complete at the end of March. 
15/03/10 AK - Discussed at CMSG on 10/03/10. Title of project to be changed from "Introduction of Revised LDZ System Charges for April 2009" to "Introduction of Revised LDZ System Charges".
08/03/10 AK - Max Pemberton advised that the External Spend Category for this change should be Pot 3, not Pot 4.
24/02/10 AK - Update rec'd from Lorraine Cave. Analysis is in progress which will result in further revised documents being sent out. This project will need to be managed manually.
23/02/10 AK - Revised SN received for issue to Networks. Status of PD-PROD is now correct. 
11/02/10 AK - Revised CA rec'd from Alan Raper. Forwarded to Project Team. As change is already at PD-PROD status, this change will need to be managed manually. The SN IR date will be 25/02/10.
09/02/10 AK - Revised BER sent to AND. Awaiting revised CA. As change is already at PD-PROD status, this change will need to be managed manually once the CA is rec'd. Implementation date of 03/03/10 removed.
03/02/10 AK - Email rec'd from Lorraine Cave stating "analysis ongoing, next update 4 weeks". Project is already at PD-PROD status with current implementation due date of 01/04/11. Implemetation date amended to 03/03/10 to drive next update but status needs to be confirmed with Lorraine.
29/01/10 AK - Email sent to Lorraine Cave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currently blank. Please can you supply me with the name of the Process Owner for this Project so that I can populate the Tracking Sheet." Update rec'd from Lorraine advising that the Process Owner is Tricia Moody.
26/01/10 AK - Project Start date populated as per the information updated in Clarity.
21/09/09 AK - BER has been submitted for discussion at XM2 Review Meeting on 22/09/09. On track for release to Networks on 23/09/09.
20/08/09 AK - Email rec'd from Sarah Hall stating "Work pack issued to TCS for costs/timescales for offline systems on 19/08. BER due on 23/09 to incorporate Wipro &amp; TCS costs."
18/08/09 AK - Email sent to Alan Raper from Stuart Hegarty stating "Further to our discussion today please take this note as confirmation that we shall be moving the BER delivery date for this change to 23/09/09, thus allowing a quote for all offline systems to be provided by the relevant ODC, and therefore providing an accurate set of figures to be included in the BER. I trust this is satisfactory but should you require any additional information please do not hesitate to contact me." Email rec'd from Alan stating "Comfortable with the new time-line." BER due date amended from 19/08/09 to 23/09/09.
09/06/09 AK - EQR submitted to mailbox requesting release to "Distribution-Only Networks". Tracking Sheet states "All-Networks". Email sent to Lorraine Cave asking her to clarify who should received this. She asked to see the original CO which shows "Distribution-Only" &amp; she confirmed that this is correct. Tracking Sheet amended to show AND.
08/06/09 AK - Email rec'd from Stuart Hegarty stating that the EQR due 10/06/09 is on target. A response to the work pack variation has been provided &amp; a 'way forward' meeting is in the process of being arranged with Stephen Marland, Alan Raper &amp; xos operations.
12/05/09 AK - EQ initial response sent today stating EQR due 10/06/09.
06/05/09 AK - Discussed at Workload Meeting today. Original EQ initial response was given on 05/08/08, putting change on hold. At Workload Meeting on 29/04/09, change was taken off hold following a communication from the NOR. From this, a new EQ initial response date of 14/05/09 has been set but due to constraints within the Tracking Sheet, will be managed manually.
29/05/09 AK - Discussed at Workload Meeting today. Stuart Hegarty advised that this change is no longer on hold.
20/04/09 AK - Email sent to Lorraine Cave stating "This change is currently on hold. The last update we received was from yourself on 23/02/09 &amp; stated "Awaiting decision from Pricing Manager, due this month. Change to remain on hold." Please can you provide an update to ensure the Tracking Sheet correctly reflects the current status of the project."
23/02/09 AK - Update rec'd from Lorraine Cave. Awaiting decision from Pricing Manager, due this month. Change to remain on hold.
31/10/08 AK - Email rec'd from Stuart Hegarty stating "This change is on hold until further notice. There is no process owner other than me at this stage as the xoserve involvement was limited to some initial analysis and proof of concept which has now finished." 
31/10/08 AK - Email sent to Lorraine Cave stating "As per the attached email which was sent on 06/10/08, please can you provide an update for this Change Order so that I can ensure the Tracking Sheet correctly reflects the situation."
06/10/08 AK - Email sent to Lorraine Cave stating "There is currently no Process Owner detailed in the Tracking Sheet for this change. Please can you have a look into this &amp; provide me with an update so that I can ensure the Tracking Sheet correctly reflects the situation."
19/09/08 AK - Discussed at Prioritisation Meeting on 17/09/08. Lorraine Cave advised that this change has been put on hold at the request of the NOR.
16/09/08 AK - External Spend Category populated as requested by Max Pemberton.
28/08/08 AK - Email rec'd from Stuart Hegarty stating "Further to the initial response for COR1303 please see the attached email from Alan Raper. As you will see this explains that there will be no movement on this change until W/C 01/09/08 at the very earliest. The upshot of such a delay is that realistically the dates mentioned in the original CR will not be achievable (a point that is not lost on Alan)." 
05/08/08 MP - An EQ Initial Response has been issued, though no date for an EQR was given as there is a dependency on holding a meeting with the customer to gain clarification before a date can be determined for the delivery of the EQR. Stuart to advise when this has become established.
Process Note Send a further EQ Initial Response email when this date is advised, though no need to amend the EQIR date in the sheet when sending this.
31/07/08 EH - Due to the 10 SLA for initial response the change was approved and allocated to a project manager prior to the Prioritisation Meeting on 30/07/08.</v>
          </cell>
          <cell r="AH144" t="str">
            <v>CLSD</v>
          </cell>
          <cell r="AI144">
            <v>40737</v>
          </cell>
          <cell r="AJ144">
            <v>39974</v>
          </cell>
          <cell r="AK144">
            <v>39974</v>
          </cell>
          <cell r="AL144">
            <v>40115</v>
          </cell>
          <cell r="AM144">
            <v>40115</v>
          </cell>
          <cell r="AN144">
            <v>40115</v>
          </cell>
          <cell r="AP144">
            <v>40627</v>
          </cell>
        </row>
        <row r="145">
          <cell r="A145">
            <v>1325</v>
          </cell>
          <cell r="B145" t="str">
            <v>COR1325</v>
          </cell>
          <cell r="C145" t="str">
            <v>To Amend the Partitioning of IAD / SCOGES Database to Permit Supplier-only View</v>
          </cell>
          <cell r="E145" t="str">
            <v>EQ-CLSD</v>
          </cell>
          <cell r="F145">
            <v>41262</v>
          </cell>
          <cell r="G145">
            <v>0</v>
          </cell>
          <cell r="H145">
            <v>39869</v>
          </cell>
          <cell r="I145">
            <v>39883</v>
          </cell>
          <cell r="J145">
            <v>0</v>
          </cell>
          <cell r="K145" t="str">
            <v>ADN</v>
          </cell>
          <cell r="M145" t="str">
            <v>Alan Raper</v>
          </cell>
          <cell r="N145" t="str">
            <v>Workload Meeting 11/03/09</v>
          </cell>
          <cell r="O145" t="str">
            <v>Lorraine Cave</v>
          </cell>
          <cell r="P145" t="str">
            <v>CO</v>
          </cell>
          <cell r="Q145" t="str">
            <v>CLOSED</v>
          </cell>
          <cell r="R145">
            <v>1</v>
          </cell>
          <cell r="T145">
            <v>0</v>
          </cell>
          <cell r="AE145">
            <v>0</v>
          </cell>
          <cell r="AF145">
            <v>3</v>
          </cell>
          <cell r="AG145" t="str">
            <v>19/12/12 KB - Closed per e-mail from Alan Raper - not progressing._x000D_
04/12/12 KB - Update requested - see e-mail from Max Pemberton.  
10/09/12 KB - Transferred from DT to LC due to change in roles.                                                                                                                  16/01/12 AK - Email sent to Dave Turpin stating "Back in April 2009, the change shown above was put on hold at the request of the NOR, Alan Raper. His email is attached, detailing the reasons for putting this on hold. The current status is EQ-SENT on 23/03/09. The last update we received was on 09/06/11 stating that you would be having a meeting with Alan to discuss this change. Please can you provide an update as to whether this change needs to remain on hold or can we request agreement to close this from Alan?"
09/06/11 AK - Update rec'd from Dave Turpin. He will be having a meeting with Alan Raper next week to discuss this change, therefore further update will be available then.
16/05/11 AK - Email sent to Dave Turpin (cc. Rachel Nock) stating "Back in April 2009, the change shown above was put on hold at the request of the NOR, Alan Raper. His email is attached, detailing the reasons for putting this on hold. The current status is EQ-SENT on 23/03/09. Please can you provide an update as to whether this change needs to remain on hold or whether you would like me to write to Alan requesting his approval for this change to be closed down?"
16/04/09 AK - Email rec'd from Rachel Nock stating "Further to Alan’s note below, please can you put COR1325 on hold for the time being." Attached is a note from Alan Raper stating "We're holding back on this to see which way SCOGES goes. If its going to be outsourced we won't bother and if IP is going to be the answer to our new SCOGES, we'll get it built into that. No point spending money if it can be done cheaper later, especially when we know something has to be done." Change put on hold.
11/03/09 AK - Formally approved at Workload Meeting on 11/03/09.
05/03/09 AK - Email rec'd from Dave Turpin stating "Please assign this change to myself with Rachel as the analyst." Tracking Sheet updated.
04/03/09 AK - Discussed at Workload Meeting today. In view of current workload commitments, Lorraine Cave to investigate how much work is req'd before this change can be accepted.</v>
          </cell>
          <cell r="AJ145">
            <v>39897</v>
          </cell>
          <cell r="AK145">
            <v>39897</v>
          </cell>
        </row>
        <row r="146">
          <cell r="A146">
            <v>1377</v>
          </cell>
          <cell r="B146" t="str">
            <v>COR1377</v>
          </cell>
          <cell r="C146" t="str">
            <v>Distribution Network - DN Recovery of NTS Exit Capacity Charges</v>
          </cell>
          <cell r="D146">
            <v>40900</v>
          </cell>
          <cell r="E146" t="str">
            <v>PD-CLSD</v>
          </cell>
          <cell r="F146">
            <v>41502</v>
          </cell>
          <cell r="G146">
            <v>1</v>
          </cell>
          <cell r="H146">
            <v>40389</v>
          </cell>
          <cell r="I146">
            <v>40403</v>
          </cell>
          <cell r="J146">
            <v>0</v>
          </cell>
          <cell r="K146" t="str">
            <v>ADN</v>
          </cell>
          <cell r="M146" t="str">
            <v>Joel Martin</v>
          </cell>
          <cell r="N146" t="str">
            <v>Workload Meeting 04/08/10</v>
          </cell>
          <cell r="O146" t="str">
            <v>Chris Fears</v>
          </cell>
          <cell r="P146" t="str">
            <v>CO</v>
          </cell>
          <cell r="Q146" t="str">
            <v>COMPLETE</v>
          </cell>
          <cell r="R146">
            <v>1</v>
          </cell>
          <cell r="T146">
            <v>0</v>
          </cell>
          <cell r="U146">
            <v>40819</v>
          </cell>
          <cell r="V146">
            <v>40833</v>
          </cell>
          <cell r="W146">
            <v>40900</v>
          </cell>
          <cell r="X146">
            <v>40900</v>
          </cell>
          <cell r="Y146" t="str">
            <v>Pre Sanction Review Meeting 13/12/11</v>
          </cell>
          <cell r="Z146">
            <v>890470</v>
          </cell>
          <cell r="AC146" t="str">
            <v>SENT</v>
          </cell>
          <cell r="AD146">
            <v>40925</v>
          </cell>
          <cell r="AE146">
            <v>1</v>
          </cell>
          <cell r="AF146">
            <v>3</v>
          </cell>
          <cell r="AG146" t="str">
            <v>06/02/13 KB - Update provided by Michelle Fergusson - I think that I've previously given 31/3 as the closure date on the portfiolio plan(?) but it's more likely to be mid May before this is closed as we need to obtain resanction of costs from XEC.
COR1377 transferred from Lorraine Cave to Chris Fears._x000D_
_x000D_
30/10/12 CM- Successful implementation confirmed by project team._x000D_
_x000D_
17/10/12 KB - Imp due date changed from 26/10/12 to 27/10/12 per note from Michelle Fergusson._x000D_
_x000D_
10/09/12 KB - Transferred from DT to LC due to change in roles_x000D_
_x000D_
23/11/11 KB - BER due date changed from 25/11/11 to 23/12/11 per e-mail from Dave Turpin_x000D_
_x000D_
03/10/11 KB - Following a question posed by Sean McGoldrick, Joel Martin re-sent the BEO with Customer shown as 'Distribution Networks' rather than 'All Networks'.  E mail also confirmed that funding should remain in Pot 3 as a DN only change._x000D_
_x000D_
29/06/11 AK - Discussed at Workload Meeting today. Change taken off hold &amp; EQR date of 30/09/11 communicated to Networks.
24/06/11 AK - Discussed at Workload Meeting on 22/06/11. Change is currently on hold per communication between Joel Martin &amp; Dave Turpin on 27/10/10. Change is due to be taken off hold. Awaiting a relevant EQR due date from Project Team.
02/06/11 AK - Update rec'd from Ed Healy. EQR due date amended from 13/06/11 to 30/06/11. Change still on hold._x000D_
05/05/11 AK - Discussed at Workload Meeting on 04/05/11. Change is currently on hold per communication between Joel Martin &amp; Dave Turpin on 27/10/10. EQR due date amended from 12/05/11 to 13/06/11._x000D_
_x000D_
28/04/11 AK - Discussed at Workload Meeting on 27/04/11. Change is currently on hold per communication between Joel Martin &amp; Dave Turpin on 27/10/10. EQR due date amended from 28/04/11 to 12/05/11._x000D_
_x000D_
21/04/11 AK - Discussed at Workload Meeting on 20/04/11. Change is currently on hold per communication between Joel Martin &amp; Dave Turpin on 27/10/10.
14/04/11 AK - Update rec'd from Dave Turpin. Analyst should be Michelle Fergusson.
16/03/11 KB - Discussed at Workload meeting on 16/03/11 - EQR due date amended from 28/03/11 to 28/04/11.                                                                                                                                                                    24/02/11 AK - Discussed at Workload Meeting on 23/02/11. Change is currently on hold per communication between Joel Martin &amp; Dave Turpin on 27/10/10. EQR due date amended from 28/02/11 to 28/03/11.
16/02/11 AK - Discussed at Workload Meeting today. Change is currently on hold per communication between Joel Martin &amp; Dave Turpin on 27/10/10.
26/01/11 AK - Discussed at Workload Meeting today. Change is currently on hold per communication between Joel Martin &amp; Dave Turpin on 27/10/10. The EQR date is to remain within the Tracking Sheet to ensure visibility. EQR date amended from 31/01/11 to 28/02/11.
26/11/10 AK - Email rec'd from Dave Turpin containing an email he sent to Joel Marting on 27/10/10 stating "You have a change in for the above which I believe doesn't require delivery until 2012. Can you confirm if you are OK for the EQR delivery to be delayed into next year to allow us to concentrate on other topics e.g. Mod292/293? Give me a call if you want to discuss or if I have misunderstood the timescales." Joel responded stating "Seems a sensible approach as long as the Oct 2012 requirement remains achievable." EQR due date amended to 31/01/11.
25/11/10 AK - Discussed at Workload Meeting on 24/11/10. Agreed with Network to put this change on hold. Email to be sent by Project Manager to Programme Office confirming this.
18/11/10 AK - Discussed at Workload Meeting on 17/11/10. It has been agreed with Network to put this change on hold. Email to be sent by Project Manager to Programme Office confirming this.
29/10/10 MP - EQR Date agreed to change with NOR, as this has been prioritised lower than another change (1987) hence moved out from 29/10/10 to 29/11/10
27/10/10 KB - EQR due date of 29/10/10 may move back; await outcome of CMSG interim t-con on 29/10.                                                                                                                               30/09/10 AK - Discussed at Workload Meeting on 29/09/10. This change has been re-assigned to Dave Turpin. Business Analyst to be advised.
24/09/2010 AK Following a conversation between Lee Foster &amp; Dave Turpin, Lee has been removed as the Project Manager for this change. This will go back into Workload Meeting on Wednesday, 29/09/10 to be re-assigned.</v>
          </cell>
          <cell r="AH146" t="str">
            <v>CLSD</v>
          </cell>
          <cell r="AI146">
            <v>41502</v>
          </cell>
          <cell r="AJ146">
            <v>40816</v>
          </cell>
          <cell r="AK146">
            <v>40816</v>
          </cell>
          <cell r="AL146">
            <v>40919</v>
          </cell>
          <cell r="AM146">
            <v>40926</v>
          </cell>
          <cell r="AN146">
            <v>40926</v>
          </cell>
          <cell r="AO146">
            <v>41209</v>
          </cell>
          <cell r="AP146">
            <v>41409</v>
          </cell>
        </row>
        <row r="147">
          <cell r="A147">
            <v>2467</v>
          </cell>
          <cell r="B147" t="str">
            <v>COR2467</v>
          </cell>
          <cell r="C147" t="str">
            <v xml:space="preserve">Removing Duplicate Records from the SGN GSR Report </v>
          </cell>
          <cell r="E147" t="str">
            <v>BE-CLSD</v>
          </cell>
          <cell r="F147">
            <v>41002</v>
          </cell>
          <cell r="G147">
            <v>0</v>
          </cell>
          <cell r="H147">
            <v>40857</v>
          </cell>
          <cell r="I147">
            <v>40871</v>
          </cell>
          <cell r="J147">
            <v>0</v>
          </cell>
          <cell r="K147" t="str">
            <v>NNW</v>
          </cell>
          <cell r="L147" t="str">
            <v>SGN</v>
          </cell>
          <cell r="M147" t="str">
            <v>Joel Martin</v>
          </cell>
          <cell r="N147" t="str">
            <v>Workload Meeting 16/11/11</v>
          </cell>
          <cell r="O147" t="str">
            <v>Dave Turpin</v>
          </cell>
          <cell r="P147" t="str">
            <v>CO</v>
          </cell>
          <cell r="Q147" t="str">
            <v>CLOSED</v>
          </cell>
          <cell r="R147">
            <v>1</v>
          </cell>
          <cell r="T147">
            <v>0</v>
          </cell>
          <cell r="U147">
            <v>40935</v>
          </cell>
          <cell r="V147">
            <v>40949</v>
          </cell>
          <cell r="W147">
            <v>40991</v>
          </cell>
          <cell r="X147">
            <v>40991</v>
          </cell>
          <cell r="Y147" t="str">
            <v>Pre Sanction Review Meeting 06/03/12</v>
          </cell>
          <cell r="AE147">
            <v>0</v>
          </cell>
          <cell r="AF147">
            <v>5</v>
          </cell>
          <cell r="AG147" t="str">
            <v xml:space="preserve">03/04/12 AK - Email rec'd from Joel Martin stating "Please note this change order can be closed with no further action required."
18/01/12 AK - Update rec'd from Julie Smart. The Business Analyst for this project is Mark Roberts. Business Analyst amended from Richard Lenton to Mark Roberts.
25/11/11 KB - DT advised that Joel has confirmed request is for full delivery.  Change assigned to DT and EQIR sent with EQR due date of 08/12/11.                                       
23/11/11 KB - Discussed at Workload - LC to discuss with Joel to establish whether this is for HLE or full delivery (in which cast it should be allocated to DT).                                                                                                                    
16/11/11 AK - Approved at Workload meeting but unallocated due to existing workload and limited resources.                                      </v>
          </cell>
          <cell r="AJ147">
            <v>40885</v>
          </cell>
        </row>
        <row r="148">
          <cell r="A148">
            <v>2983</v>
          </cell>
          <cell r="B148" t="str">
            <v>COR2983</v>
          </cell>
          <cell r="C148" t="str">
            <v>Facilitating UNC Section G 7.3.7</v>
          </cell>
          <cell r="D148">
            <v>41579</v>
          </cell>
          <cell r="E148" t="str">
            <v>SN-CLSD</v>
          </cell>
          <cell r="F148">
            <v>41591</v>
          </cell>
          <cell r="G148">
            <v>0</v>
          </cell>
          <cell r="H148">
            <v>41358</v>
          </cell>
          <cell r="I148">
            <v>41373</v>
          </cell>
          <cell r="J148">
            <v>1</v>
          </cell>
          <cell r="K148" t="str">
            <v>ALL</v>
          </cell>
          <cell r="M148" t="str">
            <v>Joel Martin</v>
          </cell>
          <cell r="N148" t="str">
            <v>Workload Meeting 03/04/13</v>
          </cell>
          <cell r="O148" t="str">
            <v>Andy Simpson</v>
          </cell>
          <cell r="P148" t="str">
            <v>CO</v>
          </cell>
          <cell r="Q148" t="str">
            <v>CLOSED</v>
          </cell>
          <cell r="R148">
            <v>1</v>
          </cell>
          <cell r="U148">
            <v>41388</v>
          </cell>
          <cell r="V148">
            <v>41402</v>
          </cell>
          <cell r="AC148" t="str">
            <v>CLSD</v>
          </cell>
          <cell r="AD148">
            <v>41591</v>
          </cell>
          <cell r="AE148">
            <v>0</v>
          </cell>
          <cell r="AF148">
            <v>3</v>
          </cell>
          <cell r="AG148" t="str">
            <v>03/08/2015: CCN document sent today for COR2789 Back Billing-functionality associated with the implementation of Mod 424 &amp; 410a. Which also relates to COR2983._x000D_
_x000D_
13/11/13 KB - CMSG meeting approved the closure of COR2983 as this will be combined  as one project known as COR2789 - Back Billing.  _x000D_
_x000D_
01/11/2013 - AT CA Arrived and distributed. Changed from pot 4 to pot 3_x000D_
_x000D_
22/10/13 KB - Re-assigned to Andy Simpson and Tom Lineham per email from Marie Berlin._x000D_
_x000D_
01/07/13 KB - BER due date of 17/07 removed per agreement with Joel Martin - refer to e-mail.  New date to be confirmed following discussion at CMSG on 08/07/13.</v>
          </cell>
          <cell r="AH148" t="str">
            <v>SENT</v>
          </cell>
          <cell r="AI148">
            <v>42219</v>
          </cell>
          <cell r="AK148">
            <v>41387</v>
          </cell>
          <cell r="AL148">
            <v>41593</v>
          </cell>
          <cell r="AO148">
            <v>41775</v>
          </cell>
        </row>
        <row r="149">
          <cell r="A149">
            <v>1000.03</v>
          </cell>
          <cell r="B149" t="str">
            <v>COR1000.03</v>
          </cell>
          <cell r="C149" t="str">
            <v>IX WAN Upgrades (Variation 1)</v>
          </cell>
          <cell r="E149" t="str">
            <v>PD-IMPD</v>
          </cell>
          <cell r="F149">
            <v>40637</v>
          </cell>
          <cell r="G149">
            <v>0</v>
          </cell>
          <cell r="H149">
            <v>40637</v>
          </cell>
          <cell r="J149">
            <v>0</v>
          </cell>
          <cell r="O149" t="str">
            <v>Chris Fears</v>
          </cell>
          <cell r="P149" t="str">
            <v>BI</v>
          </cell>
          <cell r="Q149" t="str">
            <v>COMPLETE</v>
          </cell>
          <cell r="R149">
            <v>0</v>
          </cell>
          <cell r="AE149">
            <v>0</v>
          </cell>
          <cell r="AF149">
            <v>7</v>
          </cell>
          <cell r="AG149" t="str">
            <v>19/08/15- Emailed Mark Bignamm again to get confirmation for close down.09/07/15- CM - Update from Chris Fears _x000D_
As far as In am aware all Telecoms work has now been completed and a PIA submitted (quite a long time ago). So this can be closed_x000D_
25/05/12 AK - Update rec'd from Chris Fears. There are a number of variations for this change. Each one will be detailed seperately in the Tracking Sheet to monitor progress. When the final variation is complete, all changes marked as COR1000.3 will close. This variation was implemented in January 2011.
01/08/11 AK - Following a meeting with Chris Fears to discuss discrepancies, the following was agreed: This section of the Programme was incorrectly named "Security Gateway" following errors made in October 2010. The title of this project has been amended to "IX WAN Upgrades" to bring it into line with project documentation. The original line in the Tracking Sheet shows that this was implemented &amp; is now in closedown however there is a second phase to this (to include some Gemini requirements &amp; removal of WIPRO ODC) with an implementation of March 2012. In light of this, I am unable to back the Tracking Sheet out to correct the status, therefore a new line has now been included (COR1000.3a) to track this project into full implementation. Once the status of the second line has "caught up", it will be closed down &amp; tracking will revert back to the original line (COR1000.3). No formal authorisation is required to close the temporary line but unfortunately it will mean that there are two lines showing as "live" in your Manager Aligned Report until March 2012 for this part of the project. The CCN due date of 22/07/11 has been removed from the original line while we wait for the temporary line to progress to closedown.
28/07/11 AK - Discussed at Workload Meeting on 27/07/11. Chris Fears advised that there are discrepancies between the title &amp; number of this change. Programme Office to discuss with Chris outside of the meeting.
29/06/11 AK - Discussed at Workload Meeting today. Project Manager amended from Iain Collin to Chris Fears.
24/06/11 AK - Discussed at Workload Meeting on 22/06/11. CCN due date amended from 17/06/11 to 22/07/11.
05/05/11 AK - Discussed at Workload Meeting on 04/05/11. Awaiting final invoices. CCN due date amended from 29/04/11 to 17/06/11.
04/04/11 AK - This section of the Programme was named "WAN Upgrades". Following the incorrect renaming of COR1000.2 in October 2010, this section will now adopt the previous title of COR1000.2 - "Security Gateway". As the status is the same as COR1000.2, the Tracking Sheet will be updated to include this section &amp; reflect the same status as  COR1000.2.</v>
          </cell>
          <cell r="AH149" t="str">
            <v>IMPD</v>
          </cell>
          <cell r="AI149">
            <v>40637</v>
          </cell>
          <cell r="AO149">
            <v>40574</v>
          </cell>
        </row>
        <row r="150">
          <cell r="A150" t="str">
            <v>1000.03a</v>
          </cell>
          <cell r="B150" t="str">
            <v>COR1000.03a</v>
          </cell>
          <cell r="C150" t="str">
            <v>IX WAN Upgrades (Variation 2)</v>
          </cell>
          <cell r="E150" t="str">
            <v>PD-IMPD</v>
          </cell>
          <cell r="F150">
            <v>41057</v>
          </cell>
          <cell r="G150">
            <v>0</v>
          </cell>
          <cell r="H150">
            <v>40756</v>
          </cell>
          <cell r="J150">
            <v>0</v>
          </cell>
          <cell r="O150" t="str">
            <v>Chris Fears</v>
          </cell>
          <cell r="P150" t="str">
            <v>BI</v>
          </cell>
          <cell r="Q150" t="str">
            <v>LIVE</v>
          </cell>
          <cell r="R150">
            <v>0</v>
          </cell>
          <cell r="AE150">
            <v>0</v>
          </cell>
          <cell r="AF150">
            <v>7</v>
          </cell>
          <cell r="AG150" t="str">
            <v>19/08/15- CM  Emailed Mark Bignall again to get confirmation for close down._x000D_
28/05/12 KB - Spoke to Chris fears who confirmed that this variation was implemented successfully on 28/05/12.  There is still some cabling work to be carried out but this varaiation delivered as expected.                                                                      25/05/12 AK - Update rec'd from Chris Fears. There are a number of variations for this change. Each one will be detailed seperately in the Tracking Sheet to monitor progress. When the final variation is complete, all changes marked as COR1000.3 will close. The implementation date for this variation has been amended from 30/03/12 to 28/05/12.
01/08/11 AK - Following a meeting with Chris Fears to discuss discrepancies, the following was agreed: The original line in the Tracking Sheet shows that this was implemented &amp; is now in closedown however there is a second phase to this (to include some Gemini requirements &amp; removal of WIPRO ODC) with an implementation of March 2012. In light of this, I am unable to back the Tracking Sheet out to correct the status, therefore a new line has now been included (COR1000.3a) to track this project into full implementation. Once the status of the second line has "caught up", it will be closed down &amp; tracking will revert back to the original line (COR1000.3). No formal authorisation is required to close the temporary line but unfortunately it will mean that there are two lines showing as "live" in your Manager Aligned Report until March 2012 for this part of the project. The CCN due date of 22/07/11 has been removed from the original line while we wait for the temporary line to progress to closedown.</v>
          </cell>
          <cell r="AH150" t="str">
            <v>IMPD</v>
          </cell>
          <cell r="AI150">
            <v>41057</v>
          </cell>
          <cell r="AO150">
            <v>41057</v>
          </cell>
        </row>
        <row r="151">
          <cell r="A151">
            <v>1000.09</v>
          </cell>
          <cell r="B151" t="str">
            <v>COR1000.09</v>
          </cell>
          <cell r="C151" t="str">
            <v>IX Upgrade</v>
          </cell>
          <cell r="D151">
            <v>40687</v>
          </cell>
          <cell r="E151" t="str">
            <v>PD-CLSD</v>
          </cell>
          <cell r="F151">
            <v>41814</v>
          </cell>
          <cell r="G151">
            <v>0</v>
          </cell>
          <cell r="H151">
            <v>40756</v>
          </cell>
          <cell r="I151">
            <v>40816</v>
          </cell>
          <cell r="J151">
            <v>0</v>
          </cell>
          <cell r="N151" t="str">
            <v>Workload Meeting 03/08/11</v>
          </cell>
          <cell r="O151" t="str">
            <v>Chris Fears</v>
          </cell>
          <cell r="P151" t="str">
            <v>BI</v>
          </cell>
          <cell r="Q151" t="str">
            <v>COMPLETE</v>
          </cell>
          <cell r="R151">
            <v>0</v>
          </cell>
          <cell r="S151">
            <v>41814</v>
          </cell>
          <cell r="U151">
            <v>40687</v>
          </cell>
          <cell r="V151">
            <v>40911</v>
          </cell>
          <cell r="W151">
            <v>40687</v>
          </cell>
          <cell r="X151">
            <v>40687</v>
          </cell>
          <cell r="Y151" t="str">
            <v>XEC</v>
          </cell>
          <cell r="AC151" t="str">
            <v>RCVD</v>
          </cell>
          <cell r="AD151">
            <v>41053</v>
          </cell>
          <cell r="AE151">
            <v>0</v>
          </cell>
          <cell r="AF151">
            <v>7</v>
          </cell>
          <cell r="AG151" t="str">
            <v>29/07/15 CM - filed the CCN documents into the configuration library._x000D_
26/06/14 KB - Imp date set at 07/06/13 per P Plan.  Closedown date set at 24/06/16 when all approvals were received.  _x000D_
18/07/13 KB - Imp due date changed from 12/04/13 to 31/08/13 per e-mail from Chris Fears.  _x000D_
13/02/2013 AT - Imp due date changed from 25/01/13 to 12/04/2013 per Andy Earnshaw at 13/02/2013 Workload Meeting. New date based on CR that went to PCC submitted in Jan 2013.
04/12/12 KB - Imp due date changed from 01/12/12 to 25/01/13 per Neil Morgan.
25/05/12 AK - Update rec'd from Chris Fears. Implementation will take place on 01/12/12. 
11/01/12 AK - Previous update states that the Business Case (BER) was approved by XEC on 24/05/11, therefore status amended but implementation date is required from the Project Team.
11/10/11 AK - Update rec'd from Chris Fears confirming that the Business Case was approved at XEC on 24/05/11. The PID is currently in the process of being written &amp; contract negotiation is taking place. It is planned that this is completed by end of December. BER due date populated as 03/01/12.
09/09/11 AK - Update rec'd from Neil Morgan. EQ IR due date amended from 19/08/11 to 30/09/11. 
18/08/11 AK - Discussed at Workload Meeting on 17/08/11. Project Team to supply an update or advise Programme Office of a new date.
01/08/11 AK - Following a meeting with Chris Fears to discuss discrepancies, the following was agreed: This is a new element of the Telecoms change to allow differentiation between the EFT work &amp; the IX Upgrade. I have set it up as another part of the Telecoms Project but I will also mention it at the Workload Meeting on Wednesday to allow it to get it's formal "rubber-stamping".</v>
          </cell>
          <cell r="AH151" t="str">
            <v>CLSD</v>
          </cell>
          <cell r="AI151">
            <v>41814</v>
          </cell>
          <cell r="AJ151">
            <v>40687</v>
          </cell>
          <cell r="AK151">
            <v>40687</v>
          </cell>
          <cell r="AO151">
            <v>41517</v>
          </cell>
        </row>
        <row r="152">
          <cell r="A152">
            <v>3264</v>
          </cell>
          <cell r="B152" t="str">
            <v>COR3264</v>
          </cell>
          <cell r="C152" t="str">
            <v>Relocation of DN energy processes currently undertaken by NTS</v>
          </cell>
          <cell r="E152" t="str">
            <v>EQ-CLSD</v>
          </cell>
          <cell r="F152">
            <v>41682</v>
          </cell>
          <cell r="G152">
            <v>0</v>
          </cell>
          <cell r="H152">
            <v>41599</v>
          </cell>
          <cell r="I152">
            <v>41612</v>
          </cell>
          <cell r="J152">
            <v>1</v>
          </cell>
          <cell r="K152" t="str">
            <v>ALL</v>
          </cell>
          <cell r="M152" t="str">
            <v>Alan Raper</v>
          </cell>
          <cell r="O152" t="str">
            <v>Andy Earnshaw</v>
          </cell>
          <cell r="P152" t="str">
            <v>CO</v>
          </cell>
          <cell r="Q152" t="str">
            <v>CLOSED</v>
          </cell>
          <cell r="R152">
            <v>1</v>
          </cell>
          <cell r="AE152">
            <v>0</v>
          </cell>
          <cell r="AF152">
            <v>3</v>
          </cell>
          <cell r="AG152" t="str">
            <v>12/02/14 KB - COR3264 closed per CMSG agreement.  Refer to meeting minutes.  _x000D_
07/02/14 KB - Note sent from Jo Beardsmore to Alan Raper recommending closure of this CO.  Await response from Alan. _x000D_
23/01/14 KB - Update from Alan - The more I look at these activities, I think a realistic option is to just stop doing them. I don't think we need them at all, they seem to be checks that the SO undertakes as part of that role? Suggest we have a session on this at next change, with a possible result that we pull the COR._x000D_
21/11/13 KB - Update provided by AE - "This change is a little different to those we usually receive and therefore I’m currently in discussion with Operations in terms of its impacts."</v>
          </cell>
          <cell r="AJ152">
            <v>41670</v>
          </cell>
        </row>
        <row r="153">
          <cell r="A153">
            <v>3275</v>
          </cell>
          <cell r="B153" t="str">
            <v>COR3275</v>
          </cell>
          <cell r="C153" t="str">
            <v>Unregistered Supply Points – Portfolio Clearance Initiative – Stage 2</v>
          </cell>
          <cell r="E153" t="str">
            <v>EQ-CLSD</v>
          </cell>
          <cell r="F153">
            <v>41624</v>
          </cell>
          <cell r="G153">
            <v>0</v>
          </cell>
          <cell r="H153">
            <v>41610</v>
          </cell>
          <cell r="I153">
            <v>41621</v>
          </cell>
          <cell r="J153">
            <v>1</v>
          </cell>
          <cell r="K153" t="str">
            <v>ADN</v>
          </cell>
          <cell r="M153" t="str">
            <v>Joel Martin</v>
          </cell>
          <cell r="O153" t="str">
            <v>Lorraine Cave</v>
          </cell>
          <cell r="P153" t="str">
            <v>CO</v>
          </cell>
          <cell r="Q153" t="str">
            <v>CLOSED</v>
          </cell>
          <cell r="R153">
            <v>1</v>
          </cell>
          <cell r="AE153">
            <v>0</v>
          </cell>
          <cell r="AF153">
            <v>3</v>
          </cell>
          <cell r="AG153" t="str">
            <v>16/12/13 KB - After further discussion, it has ben agreed that COR3275 should close and progress as COR3234.1 _x000D_
10/12/13 KB - As agreed with Lorraine &amp; Nita, this has been logged under a new ref as it will require a separate BER/sanction to COR3234.</v>
          </cell>
          <cell r="AJ153">
            <v>41647</v>
          </cell>
        </row>
        <row r="154">
          <cell r="A154">
            <v>3278</v>
          </cell>
          <cell r="B154" t="str">
            <v>COR3278</v>
          </cell>
          <cell r="C154" t="str">
            <v>Delivery of changes to Non-Gemini systems as a result of EU Gas Day Changes</v>
          </cell>
          <cell r="D154">
            <v>41838</v>
          </cell>
          <cell r="E154" t="str">
            <v>PD-CLSD</v>
          </cell>
          <cell r="F154">
            <v>42486</v>
          </cell>
          <cell r="G154">
            <v>0</v>
          </cell>
          <cell r="H154">
            <v>41620</v>
          </cell>
          <cell r="I154">
            <v>41635</v>
          </cell>
          <cell r="J154">
            <v>1</v>
          </cell>
          <cell r="K154" t="str">
            <v>ALL</v>
          </cell>
          <cell r="M154" t="str">
            <v>Ruth Thomas</v>
          </cell>
          <cell r="N154" t="str">
            <v>Assigned to AE pending formal approval at ICAF meeting on 19/12/13</v>
          </cell>
          <cell r="O154" t="str">
            <v>Jessica Harris</v>
          </cell>
          <cell r="P154" t="str">
            <v>CO</v>
          </cell>
          <cell r="Q154" t="str">
            <v>COMPLETE</v>
          </cell>
          <cell r="R154">
            <v>1</v>
          </cell>
          <cell r="T154">
            <v>47935</v>
          </cell>
          <cell r="U154">
            <v>41675</v>
          </cell>
          <cell r="V154">
            <v>41688</v>
          </cell>
          <cell r="W154">
            <v>41817</v>
          </cell>
          <cell r="Y154" t="str">
            <v>Pre-Sanction 17/06/2014</v>
          </cell>
          <cell r="Z154">
            <v>33225</v>
          </cell>
          <cell r="AC154" t="str">
            <v>SENT</v>
          </cell>
          <cell r="AD154">
            <v>41851</v>
          </cell>
          <cell r="AE154">
            <v>0</v>
          </cell>
          <cell r="AF154">
            <v>3</v>
          </cell>
          <cell r="AG154" t="str">
            <v>21/07/16: Cm has emailed Nicki walton for documents and confirmation of they will be delivered as part of COR3187._x000D_
26/04/16 DC CCN received from Network today and forwarded onto the project team. Before closing off the database- CM needs to collate all documentation for audit._x000D_
11/04/2016 DC CCN sent out to Networks today._x000D_
25/01/16: CM In conjunction with COR3187-  92% complete and the CCN moved out to end of April 16 . Won't have seprate documents for this project (most of them will be filled under COR3187._x000D_
14/12/15 CM: Planning meeting- ON TRACK (PIS 18/12, CLOSEDOWN 29/02/16)_x000D_
16/10/15 EC: Update following Portfolio Plan Meeting, 15/10/15 - PIS finish date will potentially need to extend from 27/11/15._x000D_
08/09/15- CM confirmed from KR that the implementation has been completed and close down is due 29/02/16_x000D_
20/07/15 CM - 20/07/15 CM Update from  HR currently in testing and 80% complete on UAT. The scope has changed a bit._x000D_
02/07/15 DC - See 3187 Vikas and JH dealing, this is ongoing till jan 2016._x000D_
29/01/2014 AT - EQR RESUBMITTED (without internal resource costs).</v>
          </cell>
          <cell r="AH154" t="str">
            <v>CLSD</v>
          </cell>
          <cell r="AI154">
            <v>42486</v>
          </cell>
          <cell r="AJ154">
            <v>41632</v>
          </cell>
          <cell r="AL154">
            <v>41851</v>
          </cell>
          <cell r="AM154">
            <v>41851</v>
          </cell>
          <cell r="AN154">
            <v>41851</v>
          </cell>
          <cell r="AO154">
            <v>42253</v>
          </cell>
          <cell r="AP154">
            <v>42489</v>
          </cell>
        </row>
        <row r="155">
          <cell r="A155" t="str">
            <v>0984a</v>
          </cell>
          <cell r="B155" t="str">
            <v>COR0984a</v>
          </cell>
          <cell r="C155" t="str">
            <v xml:space="preserve">Gemini Re-Platforming </v>
          </cell>
          <cell r="D155">
            <v>40795</v>
          </cell>
          <cell r="E155" t="str">
            <v>SN-CLSD</v>
          </cell>
          <cell r="F155">
            <v>40800</v>
          </cell>
          <cell r="G155">
            <v>0</v>
          </cell>
          <cell r="H155">
            <v>39847</v>
          </cell>
          <cell r="J155">
            <v>0</v>
          </cell>
          <cell r="K155" t="str">
            <v>TNO</v>
          </cell>
          <cell r="M155" t="str">
            <v>Sean McGoldrick</v>
          </cell>
          <cell r="N155" t="str">
            <v>Workload Meeting 11/03/09</v>
          </cell>
          <cell r="O155" t="str">
            <v>Lee Foster</v>
          </cell>
          <cell r="P155" t="str">
            <v>BI</v>
          </cell>
          <cell r="Q155" t="str">
            <v>CLOSED</v>
          </cell>
          <cell r="R155">
            <v>1</v>
          </cell>
          <cell r="U155">
            <v>40672</v>
          </cell>
          <cell r="V155">
            <v>40686</v>
          </cell>
          <cell r="W155">
            <v>40786</v>
          </cell>
          <cell r="X155">
            <v>40786</v>
          </cell>
          <cell r="Y155" t="str">
            <v>Pre Sanction Review Meeting 16/08/11</v>
          </cell>
          <cell r="Z155">
            <v>12417106</v>
          </cell>
          <cell r="AC155" t="str">
            <v>CLSD</v>
          </cell>
          <cell r="AD155">
            <v>40800</v>
          </cell>
          <cell r="AE155">
            <v>0</v>
          </cell>
          <cell r="AF155">
            <v>5</v>
          </cell>
          <cell r="AG155" t="str">
            <v>14/09/11 AK - Andy Earnshaw confirmed that now the CA has been received, this line can close down &amp; tracking will revert back into the original line of COR0984.
24/08/11 AK - Following a conversation with Matt Rider, this line has been reopened as it contains all the relevant data in relation to the revised BER. Once the CA has been received, this line can be closed down.
22/08/11 AK - Revised BER was sent on Friday, 19th August. As per the update on 09/05/11, this line can now close down &amp; tracking will revert back to the original line under COR0984.
18/08/11 AK - Discussed at Workload Meeting on 17/08/11. BER due date populated as 31/08/11 in order to keep visiblity.
12/08/11 AK - Email sent to Sean McGoldrick from Steve Adcock stating "We met with Corinne Yesterday to go through some of the areas of challenge on the efficiency of delivery and scope options for GRP. We are planning to produce further information by the end of Monday and it may be best if we do this and follow up on any questions before we formalise into a BER if that is OK with you. We have scheduled two further review meetings next week to build the picture and it maybe that the production of the BER would best follow these. Does this approach cause you any problems? Or are there any NG process requirements we need to be mindful of (other than information to support the sanction bodies)?" 
11/08/11 AK - Email rec'd from Sean McGoldrick stating "Thanks for the update. My understanding, from the conversation with Andrew, is that the revised date for the BER issue is Monday, August 15th.  Can you please confirm that this is still the target? Also, I'm going to be off for a couple of days over this weekend (Friday and Monday), so would be grateful if you could add Corrine Lury and Ritchard Hewitt to the distribution list when the BER is issued."
10/08/11 AK - Email sent to Sean McGoldrick by Andrew Boyton stating "As per discussion, please see attached presentation shared with Simon Cave and Nichola Pickering on 01/08. Please note that these costs are indicative and currently under review with all suppliers, therefore are subject to change. If you need a quick update session on the content, then let me know to arrange a 30 min session to discuss further. Xoserve is currently planning to work towards releasing a BER on the 15/08, however in light of the current cost status and outstanding negotiation activities this may change depending on direction from the Xoserve Exec, I shall keep you informed." This does not authorise the change of BER delivery date, however Ian Wilson confirmed with Andrew that verbal agreement had been reached. In view of this, email sent to Sean by Ian stating "With reference to your previous conversation with Andrew Boyton, this E-mail is to confirm the agreement that Xoserve is currently working towards the earliest possible provision of the BER, however as you will appreciate this is subject to the conclusion of the current discussions. The project team will keep you advised of the prospective delivery date. I trust that this will be acceptable to you, however, if you have any questions or concerns please do not hesitate to contact either Andrew or I." BER due date populated as 15/08/11 to keep this change in view, although this date can be changed, based on Ian's email.
04/08/11 AK - Discussed at Workload Meeting on 03/08/11. Update rec'd following the meeting states "The Project Team are seeking to gain agreement from the NOR for the date to change". 
23/05/11 AK - Update rec'd from Andy Earnshaw. BER due date will be 10/08/11.
09/05/11 AK - This line has been created in the Tracking Sheet to manage the second wave of documents in relation to this change. Once the revised BER has been sent out, this line will close down &amp; tracking will revert back to the original line.</v>
          </cell>
          <cell r="AL155">
            <v>40809</v>
          </cell>
        </row>
        <row r="156">
          <cell r="A156">
            <v>1000</v>
          </cell>
          <cell r="B156" t="str">
            <v>COR1000</v>
          </cell>
          <cell r="C156" t="str">
            <v>Telecommunications Provisioning Project</v>
          </cell>
          <cell r="E156" t="str">
            <v>PD-IMPD</v>
          </cell>
          <cell r="F156">
            <v>41054</v>
          </cell>
          <cell r="G156">
            <v>0</v>
          </cell>
          <cell r="H156">
            <v>39570</v>
          </cell>
          <cell r="J156">
            <v>0</v>
          </cell>
          <cell r="N156" t="str">
            <v>Prioritisation Meeting 07/05/08</v>
          </cell>
          <cell r="O156" t="str">
            <v>Chris Fears</v>
          </cell>
          <cell r="P156" t="str">
            <v>BI</v>
          </cell>
          <cell r="Q156" t="str">
            <v>COMPLETE</v>
          </cell>
          <cell r="R156">
            <v>0</v>
          </cell>
          <cell r="V156">
            <v>39903</v>
          </cell>
          <cell r="AE156">
            <v>0</v>
          </cell>
          <cell r="AF156">
            <v>7</v>
          </cell>
          <cell r="AG156" t="str">
            <v>19/08/15- CM  Emailed Mark Bignall again to get confirmation for close down._x000D_
09/07/15- CM Update from Chris Fears- _x000D_
As far as In am aware all Telecoms work has now been completed and a PIA submitted (quite a long time ago). Changed status to complete._x000D_
_x000D_
25/05/12 AK - This Project has been superseded by the creation of sub-Projects. This line of the Project will close upon completion of the last sub-Project. Status amended to PD-PROD with an implementation date populated as 25/06/13 (the final known implementation date of the sub-Projects).
29/06/11 AK - Discussed at Workload Meeting today. Project Manager amended from Iain Collin to Chris Fears.
22/12/10 AK - Discussed at Workload Meeting today. This Project has been superseded by the creation of sub-Projects. This line of the Project will close upon completion of the last sub-Project, therefore BER due date removed.
16/09/10 AK - Following recent staff changes, Project Manager amended from Chris Fears to Iain Collin.
16/02/10 AK - Update rec'd from Chris Fears. Overall programme has been split into a number of deliverable areas. BER date changed from 29/01/10 to 29/12/10 as now being dealt with in the lower level entries.
13/01/10 AK - Chris Fears advised that this change is being split down into smaller elements. Currently awaiting confirmation of breakdown from Project Team. BER due date amended from 14/12/09 to 29/01/10.
30/11/09 AK - Update rec'd from Dave Gore reporting "C&amp;W and TCS/BT Telecoms Review proposals have been received and are being reviewed against current xoserve Business Requirements Document. PID is currently on-hold following a possible scope review of the Telecoms project. The xec have requested Chris Fears prepare a Telecoms Review Strategy paper to be delivered and presented at the next meeting - 08/12. Depending upon the outcome of the Telecoms Review Strategy presentation will determine the progress of the project/programme delivery going forward".  BER due date amended from 27/11/09 to 14/12/09.
04/11/09 AK - Update rec'd from Neil Morgan stating "Further engagement with C&amp;W required to validate the deliverable of a high level logical design. Additional engagement to be held with Bluefish Communications and C&amp;W to validate that the C&amp;W high level logical design is suitable for xoserve." BER due date amended to 27/11/09. 
11/09/09 AK - Update rec'd from Christina McArthur. As/Is analysis deliverables completed &amp; signed off. Project to start closure of the analysis phase activities today. Continue to work with Bluefish &amp; Cable &amp; Wireless. 
04/08/09 AK - Update rec'd ffrom Christina McArthur. Final "As/Is" deliverables have slipped approximately a further two weeks due to additional reviews required even after TCS quality reviews. On a positive point, all deliverables are nearing completion. XEC approved Network Design Business Case for C&amp;W to produce a design and Bluefish Communications to perform an assurance role. C&amp;W delivery of high level design (equivelent to LTM) by October. BER due date to remain 30/10/09.
20/07/09 AK - Following the release of the Manager Aligned Report, email rec'd from Christina McArthur stating "Exec approved business case contract being prepared."
13/07/09 AK - Update rec'd from Christina McArthur - Business Case in preparation, target paper for the October xec. BER due date amended to 30/10/09 for visibility.
19/06/09 AK - Email rec'd from Chris Fears stating "Have a high level design on a possible network from C&amp;W now looking at engaging them to develop a more detailed design." BER due date amended to 13/07/09 for visibility.
27/05/09 AK - Email rec'd from Christina McArthur stating "Continue to work with C&amp;W for possibilites for the future. Analysis is well underway &amp; gathering of information, sections are being issued for approval. Move BER date to 15th June 09 for visibility".
27/04/09 AK - Email rec'd from Chris Fears stating "A paper has gone to the xoserve board outlining an approach where xoserve moves to a single network rather than having a number. Inputs are being provided into a NG RfP for network Services. Working with C&amp;W to document possibilities for the future and the building blocks involved. We are continuing to work with TCS to document the “as-is” position of Xoserve infrastructure with TCS.” The BER due date has been amended to 01/06/09 to ensure we do not loose visibility. 
01/04/09 AK - Email rec'd from Chris Fears stating "The following is supplemental to the update provided by Christina. Workshops have been held with C&amp;W to try and establish a framework for managing the areas of change. A board paper is being prepared to go to the April board giving an update on the approach." BER due date populated as 30/04/09.
31/03/09 AK - Email rec'd from Christina McArthur stating "TCS analysis is in progress. Workshop planned for 7th &amp; 14th April with NG &amp; CSC. CSC PROApproved, chased OGT to pass through to CSC. Project end date still targeted for 08/05/09. The PID is currently being prepared &amp; this will be issued prior to 04/04/09. 
31/03/09 AK - Email sent to Chris Fears stating "Please can you supply an update for COR1000 - Telecommunications Provisioning Project. The last update we had was supplied by Christina on 17/03/09 &amp; stated: "TCS analysis is in progress. A delayed response from CSC has caused the project to slip by at least 5 weeks. The PID is currently being prepared &amp; this will be the BER equivalent. Estimated completion date is 08/05/09." From this update, the status was amended to BE-PROD &amp; the initial response date was populated as 31/03/09 to ensure we do not loose visibility. As this date has arrived, please can you supply another update or an amended BE initial response date if there is no change?"
17/03/09 AK - Update rec'd from Christina McArthur. TCS analysis is in progress. A delayed response from CSC has caused the project to slip by at least 5 weeks. The PID is currently being prepared &amp; this will be the BER equivalent. Estimated completion date is 08/05/09. Status amended to BE-PROD &amp; initial response date has been populated as 31/03/09 to ensure we do not loose visibility.
02/02/09 AK - Update rec'd from Christina McArthur advising that funding has been approved for the As Is project. TCS are engaged &amp; work has started. Currently under analysis.  This is an internal change &amp; therefore is not subject to initial response dates, however the EQ initial response date has been populated as 06/03/09 to ensure we do not loose visibility. 
08/12/08 AK - Following the release of the Manager Aligned Report, Chris Fears has supplied an updated stating "Work pack for AS-IS issued to TCS".
25/09/08 - Update received from CF - The brief has been put on hold as the scope of the Telecoms Review has changed from a full project to an investigation phase
24/09/08 AK - Chase sent to Chris Fears asking for update.                                                                          
02/09/08 AK - Verbal update rec'd from Chris Fears following release of the Manager Aligned Report. This change is an internal BI not a CO, Paul Hastings is incorrectly detailed as the NOR &amp; Steve Adcock should be the Process Owner. Tracking Sheet amended. 
10/06/08 AK - Verbal update rec'd from Chris Fears. "This is an internal change which will not follow exact CO process. A Project Brief has been produced in place of an EQR and this is currently with the Exec Team for approval." As internal change, EQ initial response date removed &amp; all initial response dates marked as n/a.
09/06/08 AK - Email sent to Chris Fears stating "We received the attached email from yourself on 2nd May notifying us that the project above was starting. Under the current Project Management Process, an EQR document (or equivalent) was due to be submitted by 21/05/08. Please can you provide me with an update in order for me to ensure the correct status is shown within the Tracking Sheet."
07/05/08 SU - Approved at Prioritisation Meeting 07/05/08</v>
          </cell>
          <cell r="AH156" t="str">
            <v>PROD</v>
          </cell>
          <cell r="AI156">
            <v>41054</v>
          </cell>
          <cell r="AO156">
            <v>41450</v>
          </cell>
        </row>
        <row r="157">
          <cell r="A157">
            <v>3151</v>
          </cell>
          <cell r="B157" t="str">
            <v>COR3151</v>
          </cell>
          <cell r="C157" t="str">
            <v>Communications Link Solution for Provision of Smart Meter Data from iGT's to Xoserve</v>
          </cell>
          <cell r="E157" t="str">
            <v>PD-IMPD</v>
          </cell>
          <cell r="F157">
            <v>42186</v>
          </cell>
          <cell r="G157">
            <v>0</v>
          </cell>
          <cell r="H157">
            <v>41501</v>
          </cell>
          <cell r="J157">
            <v>0</v>
          </cell>
          <cell r="N157" t="str">
            <v>Workload Meeting Minutes 20/08/13</v>
          </cell>
          <cell r="O157" t="str">
            <v>Helen Pardoe</v>
          </cell>
          <cell r="P157" t="str">
            <v>CR</v>
          </cell>
          <cell r="Q157" t="str">
            <v>LIVE</v>
          </cell>
          <cell r="R157">
            <v>0</v>
          </cell>
          <cell r="Y157" t="str">
            <v>Pre Sanction Review Meeting 24/12/13</v>
          </cell>
          <cell r="AE157">
            <v>0</v>
          </cell>
          <cell r="AF157">
            <v>8</v>
          </cell>
          <cell r="AG157" t="str">
            <v>24/05/17 DC Update from planning meeting as per email from Mark Roberts. This project has been pushed out till 2018 due to finances._x000D_
28/03/17 DC Update from Planning meeting, CCN date june._x000D_
27/07/16: Update from please note that the COR3151 end date is to be pushed back to the revised UK Link Go-Live date due to the IX being support costs being covered by the Shippers up until this date. Upon UK Link Go-Live, the IX support costs will be covered by the GT’s/iGT’s. COR3151.1 is to be closed down in parallel with COR3151 hence the end date for COR3151.1 is to be pushed back to this date as well._x000D_
08/06/16: Update from DM one last item to be implemented prior to UK link go live and will then close down in 01/10/16_x000D_
18.05.16: Cm Update from Mike - closedown moved out until 30.06.16 as waiting on closedown activity to be completed_x000D_
21/01/16: CM Planning meeting - This needs to be pushed to end April- outstanding closedown activity - PIA being produced by Dan Maguire_x000D_
22/02/2016 AT 3151 - Still on closedown  for end of March._x000D_
_x000D_
26/01/16: Update from Planning Meeting, 26/01/16 - Closedown pushed out to March along with COR3151.1, PIA will be sent, as internal change. _x000D_
16/10/15 EC: Update following Portfolio Plan Meeting, 15/10/15 - Joint closedown with 3151.1. On track for end of the year but may need to go out a bit._x000D_
14/08/2015: NC changed the Overall Staus from PD - CLSD to PD - IMPD. From audit work highlighted that this project is in Closedown and can be closed once we have received all the Closed down Documents._x000D_
21/09/15: Update from MR Chasing Invoices, in close down . PIA due and of Oct. Housekeeping work now complete_x000D_
04/09/15: CM Update from DM - COR3151 is dependent on COR3151.1 closing down so I expect a Closedown document won’t be issued until December ’15 based on a 3 month turnaround following COR3151 delivery._x000D_
14/08/15:Update from Dan Maguire closedown document will be sent for this project by the end of the month. NC also sent reminder of other docs outstanding for the CL input._x000D_
14/08/15:CM moved from complete to live as awaiting for financial confirmation to close this down properly. Vikas will let me know once he has an update from the project team._x000D_
04/08/2015 NC emailed JF for outstanding docs for the CL_x000D_
_x000D_
20/07/15: CM Update from JF now 80% in closedown phase._x000D_
_x000D_
16/07/15: Update from DM on email. CCN hasn't  been issued for COR3151._x000D_
I have been advised that as this is a non-code user pays change and not a network change, a CCN is not required. However, a close down document will still be required for audit purposes._x000D_
_x000D_
01/07/2015 DC - This project is close down phase and we are waiting for the CCN documents to come through as per MR._x000D_
_x000D_
23/05/15 There is a dependency on the IGT project with Xoserve. Mark P agreed to raise dependency. PCC form to be raised for July's PCC._x000D_
  _x000D_
17/02/14 KB - Transferred from Lee Chambers to Helen Gohil._x000D_
_x000D_
24/12/13 KB - BER &amp; Business Case approved at Pre Sanction._x000D_
_x000D_
16/10/13 KB - Per update from Jon Follows.  This may be submitted as a non code user pays change at some stage (subject to funding arrangements etc.). This status of COR3151 is correct for now.</v>
          </cell>
          <cell r="AO157">
            <v>41883</v>
          </cell>
          <cell r="AP157">
            <v>43343</v>
          </cell>
        </row>
        <row r="158">
          <cell r="A158">
            <v>3143</v>
          </cell>
          <cell r="B158" t="str">
            <v>COR3143</v>
          </cell>
          <cell r="C158" t="str">
            <v>Decommission XFTM &amp; Server Farm &amp; re-direct NG files Phase 1</v>
          </cell>
          <cell r="E158" t="str">
            <v>PD-PROD</v>
          </cell>
          <cell r="F158">
            <v>42811</v>
          </cell>
          <cell r="G158">
            <v>0</v>
          </cell>
          <cell r="H158">
            <v>41492</v>
          </cell>
          <cell r="J158">
            <v>0</v>
          </cell>
          <cell r="N158" t="str">
            <v>Workload Meeting 07/08/13_x000D_
Pre-sanction- 06/10/15</v>
          </cell>
          <cell r="O158" t="str">
            <v>Mark Pollard</v>
          </cell>
          <cell r="P158" t="str">
            <v>BI</v>
          </cell>
          <cell r="Q158" t="str">
            <v>ON HOLD</v>
          </cell>
          <cell r="R158">
            <v>0</v>
          </cell>
          <cell r="AE158">
            <v>0</v>
          </cell>
          <cell r="AF158">
            <v>7</v>
          </cell>
          <cell r="AG158" t="str">
            <v>27/06/17 DC ME update from planning meeting, a PCC form is to be raised to pu this on hold._x000D_
27/04/17 DC update from planning meeting, the imp date is 31/7._x000D_
21/03/17 DC This is an internal project and has completed the first phase. MP says this project should closedown around Sept.  I have set a reminder to speak to him re closedown doc then._x000D_
08/06/16: CM Update so the 1st part out 3 parts was implemented on 12.02.16. They are now waiting on Vodafone for workstream 2. PCC form going for approval at the moment._x000D_
17.05.16: Cm Update from Mike - no PCC form recived and no implemnentation / close dates given yet. Waiting on TCS &amp; wipro to confirm dates_x000D_
05/04/16; CM update approved at XEC on 22/03/16 and the PCC form will follow soon_x000D_
21/03/16: CM plan ning meeting - Mark Pollard going to XEC going tomorrow so Mark will update us on the PCC form after this meeting. The PCC form will_x000D_
22/02/2016: AT Going back for - Send the Initiation documents for testing Mark will send them to me. PCC form to be produced._x000D_
_x000D_
27/01/16: Update from Planning Meeting, 26/01/16 - Build and system testing completed on time. Documents for Configuration Library to be sent over._x000D_
14/12/15 CM :  Dates for analysis initiation and delivery needed. Dependent on 3766 being completed. Got closedown last week so expecting update on the project dates soon. MP TO PROVIDED DATES ON THIS ONE._x000D_
_x000D_
24/11/15: Cm: PCC form has been submitted to be taken off hold - into initiation - This change is being requested following the successful completion of the previously approved analysis work for COR3143. Given the completion of this work it now allows us to continue on with the migration of all remaining XFTM file flows and all XFTM decommissioning work. The business case has received approval at both pre sanction and the XEC._x000D_
16/11/15 CM: Update from the planning meeting that this will be on hold until end of Jan 16_x000D_
03/11/15 DC DB going to XEC today, I have sent him an email asking for feed back regarding the PCC form._x000D_
26/10/15 DC Approved at Pre-Sanction, DB to raise a PCC form to take this change off hold._x000D_
16/10/15 EC: Update following Portfolio Plan Meeting, 15/10/15 - expect to get re-sanction 10/11. Will need a PCC form once re-sanction is received. Start-up is all on track from sanction 3/11._x000D_
06/10/15 DC Start Up document approved at Pre-Sanction. Work has already started according to DB.  A PCC form will be produced at the end of the month when this goes to XEC to get approval for the Business Case, it this time the project will PCC will be raised to take the project off hold._x000D_
21/09/15 CM update from MP that the Business Case will be brought back to Pre-sanction in Oct 15. KR saying we need a start up approach submitted for this to give us a back ground of the work be done ._x000D_
17/09 CM Put on hold due to the plan being on hold._x000D_
17/08/15 CM Resanction in 2-3 wks will happen_x000D_
06/08/15 - This CO should be kept live as the project team are currently looking to go for re-sanction on COR3143 to include additional migration scope. The project will be split into the following COR numbers:-_x000D_
COR3143:  	Migration of Xoserve files and decommissioning of system._x000D_
COR3143.2:	Migration of National Grid files._x000D_
COR3143.1 and COR3143.2 will be presented in a revised COR3143 Business Case that is due to seek sanction at the end of the month._x000D_
On hold but Linked to 3766 and 3447_x000D_
_x000D_
Closure of 3143.1 has been approved  by Mark Polard to close this down as no formal approval went through for this CO._x000D_
_x000D_
20/07/15 CM - On hold- Re-sanction in August 2015 for the analyst piece, after this time a new COR will be raised as 3143.1 for sanction earlist time for this to take place will prob be December 2015._x000D_
_x000D_
_x000D_
01/07/2015 MR-  this is the analysis phase of the XFTM Decommissioning which should now be closing down. _x000D_
04/04/14 KB - PM changed from Chris Fears to Helen Gohil per email from Chris._x000D_
_x000D_
24/12/13 JR - Revised Business Case issued after Pre Sanction meeting._x000D_
_x000D_
06/12/13 KB - Title changed per nore from Jo Harze (as advised by Jo Beardsmore)._x000D_
_x000D_
20/10/13 KB - Taken off hold per discussion with Jo Harze (Jo Beardsmore looking after COR). May be a phase 2._x000D_
_x000D_
24/09/13 KB - Project is currently on hold as there is no resource at present - awaiting confirmation of resource and progres_x000D_
s.  Per Alison Kane.</v>
          </cell>
          <cell r="AO158">
            <v>42947</v>
          </cell>
        </row>
        <row r="159">
          <cell r="A159">
            <v>3137</v>
          </cell>
          <cell r="B159" t="str">
            <v>COR3137</v>
          </cell>
          <cell r="C159" t="str">
            <v>Implementation of Mod Proposal 428 - Single Meter Supply Points</v>
          </cell>
          <cell r="D159">
            <v>41726</v>
          </cell>
          <cell r="E159" t="str">
            <v>PD-CLSD</v>
          </cell>
          <cell r="F159">
            <v>42009</v>
          </cell>
          <cell r="G159">
            <v>1</v>
          </cell>
          <cell r="H159">
            <v>41487</v>
          </cell>
          <cell r="I159">
            <v>41500</v>
          </cell>
          <cell r="J159">
            <v>0</v>
          </cell>
          <cell r="K159" t="str">
            <v>ADN</v>
          </cell>
          <cell r="M159" t="str">
            <v>Ruth Thomas</v>
          </cell>
          <cell r="N159" t="str">
            <v>Workload Meeting 07/08/13</v>
          </cell>
          <cell r="O159" t="str">
            <v>Andy Simpson</v>
          </cell>
          <cell r="P159" t="str">
            <v>CO</v>
          </cell>
          <cell r="Q159" t="str">
            <v>COMPLETE</v>
          </cell>
          <cell r="R159">
            <v>1</v>
          </cell>
          <cell r="S159">
            <v>42009</v>
          </cell>
          <cell r="T159">
            <v>0</v>
          </cell>
          <cell r="U159">
            <v>41662</v>
          </cell>
          <cell r="V159">
            <v>41675</v>
          </cell>
          <cell r="W159">
            <v>41726</v>
          </cell>
          <cell r="Y159" t="str">
            <v>Pre Sanction Review Meeting 18/03/14</v>
          </cell>
          <cell r="Z159">
            <v>5270</v>
          </cell>
          <cell r="AC159" t="str">
            <v>SENT</v>
          </cell>
          <cell r="AD159">
            <v>41744</v>
          </cell>
          <cell r="AE159">
            <v>0</v>
          </cell>
          <cell r="AF159">
            <v>3</v>
          </cell>
          <cell r="AG159" t="str">
            <v>05/08/2015 Project Closed on CL._x000D_
10/03/14 KB - Refer to email reqarding change in BER delivery date from 12/03/14 to 28/03/14. _x000D_
20/01/14 KB - Update received from AS – Proposal of a manual process utilising existing functionality, this project is monitoring progress of the requirements.  No BEO received to progress.**note sent to Alan on 22/01 requesting update/BEO**_x000D_
04/12/13 KB- BEO not received, raised with Dave Turpin.  _x000D_
05/09/13 KB - Transferred to Andy Simpson &amp; Debi Jones as advised by Max Pemberton._x000D_
_x000D_
06/09/2013 - This EQR was sent out late due to a technical Issue around the Outlook Mailbox. Drafts produced by Karen and dropped into the drafts folder of the change orders mailbox and later "sent" by Jacob were never released from the outbox. After investigation it was discovered that when a mail has been dragged from a personal Draft box to the draft box of change orders the From link is broken. We need to redo the From section to re-establish this link for it to be sent correctly. This issue has been raised with IS Services. This also was re-classified from an ALL Network to a AND as agreed by Lorraine and Chantal.</v>
          </cell>
          <cell r="AH159" t="str">
            <v>CLSD</v>
          </cell>
          <cell r="AI159">
            <v>42009</v>
          </cell>
          <cell r="AJ159">
            <v>41522</v>
          </cell>
          <cell r="AL159">
            <v>41740</v>
          </cell>
          <cell r="AM159">
            <v>41744</v>
          </cell>
          <cell r="AO159">
            <v>41730</v>
          </cell>
        </row>
        <row r="160">
          <cell r="A160">
            <v>2411.1</v>
          </cell>
          <cell r="B160" t="str">
            <v>COR2411.1</v>
          </cell>
          <cell r="C160" t="str">
            <v>Code Repository Migration Code Configuration Tool Phase 2</v>
          </cell>
          <cell r="E160" t="str">
            <v>PD-CLSD</v>
          </cell>
          <cell r="F160">
            <v>41858</v>
          </cell>
          <cell r="G160">
            <v>0</v>
          </cell>
          <cell r="H160">
            <v>41500</v>
          </cell>
          <cell r="J160">
            <v>0</v>
          </cell>
          <cell r="N160" t="str">
            <v>Workload Minutes 21/08/13</v>
          </cell>
          <cell r="O160" t="str">
            <v>Jessica Harris</v>
          </cell>
          <cell r="P160" t="str">
            <v>BI</v>
          </cell>
          <cell r="Q160" t="str">
            <v>COMPLETE</v>
          </cell>
          <cell r="R160">
            <v>0</v>
          </cell>
          <cell r="S160">
            <v>41858</v>
          </cell>
          <cell r="AE160">
            <v>0</v>
          </cell>
          <cell r="AF160">
            <v>7</v>
          </cell>
          <cell r="AG160" t="str">
            <v>04/06/14 KB - Update provided by Jessica Harris - The PIA is going to XEC on 10th June. Final closedown should be 30th June assuming finance agree with the final figures._x000D_
17/01/14 KB - Update providd by AE - PIS ended on 17/01/14, project in closedown._x000D_
24/09/13 KB - Moved to PD-PROD per note from Jessica Harris.</v>
          </cell>
          <cell r="AH160" t="str">
            <v>CLSD</v>
          </cell>
          <cell r="AI160">
            <v>41858</v>
          </cell>
          <cell r="AO160">
            <v>41631</v>
          </cell>
          <cell r="AP160">
            <v>41852</v>
          </cell>
        </row>
        <row r="161">
          <cell r="A161">
            <v>3042</v>
          </cell>
          <cell r="B161" t="str">
            <v>COR3042</v>
          </cell>
          <cell r="C161" t="str">
            <v>M-Number Helpline &amp; GT ID In-sourcing_x000D_
(ON HOLD)</v>
          </cell>
          <cell r="E161" t="str">
            <v>PD-CLSD</v>
          </cell>
          <cell r="F161">
            <v>42453</v>
          </cell>
          <cell r="G161">
            <v>0</v>
          </cell>
          <cell r="H161">
            <v>41438</v>
          </cell>
          <cell r="J161">
            <v>0</v>
          </cell>
          <cell r="L161" t="str">
            <v>WWU,NGN,SGN</v>
          </cell>
          <cell r="N161" t="str">
            <v>Business Case approved by XEC 28/01/14</v>
          </cell>
          <cell r="O161" t="str">
            <v>Andy Simpson</v>
          </cell>
          <cell r="P161" t="str">
            <v>CR</v>
          </cell>
          <cell r="Q161" t="str">
            <v>CLOSED</v>
          </cell>
          <cell r="R161">
            <v>0</v>
          </cell>
          <cell r="S161">
            <v>42453</v>
          </cell>
          <cell r="AE161">
            <v>0</v>
          </cell>
          <cell r="AF161">
            <v>6</v>
          </cell>
          <cell r="AG161" t="str">
            <v>24/03/2016 - ECF sent over from Mark Bignell. This can now be closed on a PD-CLSD. CM to go through all documents_x000D_
22/03/2016 - Business case approved at Pre-sanction today. This is to closedown the project as National Grid do not want to proceed with the work._x000D_
ECF to be produced and signed by Mark Bignall. Cm has emailed an email explaining this in more detail in the config library_x000D_
_x000D_
17/03/16: CM - Planning meeting prep -Have they taken the revised BC to XEC. Whe is this closing? Supporting signatories obtained for Closure, going to XEC Tuesday 22nd March 2016 (andy Simpson)_x000D_
_x000D_
27/01/16: Update from Planning Meeting, 26/01/16 - Revised BC for VP to go to XEC in Feb, as the spend was under P20, then this can close. _x000D_
14/12/15 CM : Planning meeting - – STILL ON HOLD. THIS SHOULD LOOK TO BE CLOSED ON THE PLAN. CMc TO LIAISE WITH JR TO GET A CLOSER NOTE SENT THROUGH. This is not a high priority and mostly likely not coming back off hold – Therefore will need to be closed_x000D_
02/07/15 CM: Email from DA and AS for this change due to be closed now. However AS needs to speak to Vikas and Finance-As we encountered internal costs we spent below the financial value of the project, so we need to do an amended business case and AEAF to formally close the project. AS to follow it up with Vikas and Finance._x000D_
13/05/14 KB - Placed on hold per email from Andy Simpson.  Awaiting direction from XEC on how to proceed.  _x000D_
10/03/14 KB - Transferred from Chris Fears to Andy Simpson per email from Michelle Fergusson. _x000D_
19/02/14 KB - Update provided by Michelle Fergusson - the Business Case was approved by XEC on 28/1/14 &amp; we’re reporting the start up phase as completed on 31/1/14.  _x000D_
13/06/13 KB - This was originally submitted as a Minor Enhancement (xrn3042)  in April 2013.  As advised by Chris Fears, the scope of the request puts it well outside of the 30 day ME remit and it was recommended that it should progress as a Change Recommendation.</v>
          </cell>
          <cell r="AJ161">
            <v>41667</v>
          </cell>
          <cell r="AP161">
            <v>42429</v>
          </cell>
        </row>
        <row r="162">
          <cell r="A162" t="str">
            <v>1000.03b</v>
          </cell>
          <cell r="B162" t="str">
            <v>COR1000.03b</v>
          </cell>
          <cell r="C162" t="str">
            <v>IX WAN Upgrades (Variation 3)</v>
          </cell>
          <cell r="E162" t="str">
            <v>PD-IMPD</v>
          </cell>
          <cell r="F162">
            <v>41463</v>
          </cell>
          <cell r="G162">
            <v>0</v>
          </cell>
          <cell r="H162">
            <v>41054</v>
          </cell>
          <cell r="J162">
            <v>0</v>
          </cell>
          <cell r="O162" t="str">
            <v>Chris Fears</v>
          </cell>
          <cell r="P162" t="str">
            <v>BI</v>
          </cell>
          <cell r="Q162" t="str">
            <v>COMPLETE</v>
          </cell>
          <cell r="R162">
            <v>0</v>
          </cell>
          <cell r="AE162">
            <v>0</v>
          </cell>
          <cell r="AF162">
            <v>7</v>
          </cell>
          <cell r="AG162" t="str">
            <v>19/08/15- CM  Emailed Mark Bignall again to get confirmation for close down._x000D_
09/07/15- CM Update from Chris Fears- _x000D_
As far as In am aware all Telecoms work has now been completed and a PIA submitted (quite a long time ago). _x000D_
25/05/12 AK - Update rec'd from Chris Fears. There are a number of variations for this change. Each one will be detailed seperately in the Tracking Sheet to monitor progress. When the final variation is complete, all changes marked as COR1000.3 will close. The implementation date for this variation will be 25/06/13.</v>
          </cell>
          <cell r="AO162">
            <v>41450</v>
          </cell>
        </row>
        <row r="163">
          <cell r="A163">
            <v>2667</v>
          </cell>
          <cell r="B163" t="str">
            <v>COR2667</v>
          </cell>
          <cell r="C163" t="str">
            <v>SHQ Reductions at DM Supply Points</v>
          </cell>
          <cell r="D163">
            <v>41242</v>
          </cell>
          <cell r="E163" t="str">
            <v>PD-CLSD</v>
          </cell>
          <cell r="F163">
            <v>41668</v>
          </cell>
          <cell r="G163">
            <v>0</v>
          </cell>
          <cell r="H163">
            <v>41067</v>
          </cell>
          <cell r="I163">
            <v>41081</v>
          </cell>
          <cell r="J163">
            <v>0</v>
          </cell>
          <cell r="K163" t="str">
            <v>ADN</v>
          </cell>
          <cell r="M163" t="str">
            <v>Joel Martin</v>
          </cell>
          <cell r="N163" t="str">
            <v xml:space="preserve">Workload Meeting 13/06/12 </v>
          </cell>
          <cell r="O163" t="str">
            <v>Lorraine Cave</v>
          </cell>
          <cell r="P163" t="str">
            <v>CO</v>
          </cell>
          <cell r="Q163" t="str">
            <v>COMPLETE</v>
          </cell>
          <cell r="R163">
            <v>1</v>
          </cell>
          <cell r="S163">
            <v>41668</v>
          </cell>
          <cell r="U163">
            <v>41179</v>
          </cell>
          <cell r="W163">
            <v>41234</v>
          </cell>
          <cell r="Y163" t="str">
            <v>Pre Sanction Meeting 20/11/12</v>
          </cell>
          <cell r="AC163" t="str">
            <v>SENT</v>
          </cell>
          <cell r="AD163">
            <v>41255</v>
          </cell>
          <cell r="AE163">
            <v>0</v>
          </cell>
          <cell r="AF163">
            <v>3</v>
          </cell>
          <cell r="AG163" t="str">
            <v>19/02/13 KB - LC confirmed that this project was implemented on 21/01/13 - CCN pending.  _x000D_
_x000D_
20/11/12 - Copy of BEO provided by Iain Snookes - Joel had not sent this to the Change Orders mailbox.  Spoke to Jon and Iain who advised that the delivery of the BER was in line with the dates provided within the EQR and this was verbally agreed with Joel Martin during subsequent conversations.  BEIR due date set to n/a._x000D_
_x000D_
10/09/12 KB - Transferred from DT to LC due to change in roles._x000D_
_x000D_
20/06/12 KB - Assigned to DT / Jon Follows per verbal request from DT._x000D_
13/06/12 KB - Approved at Workload meeting - assigned to LC to ensure that an EQIR is delivered but this may be re-assigned at some point.</v>
          </cell>
          <cell r="AH163" t="str">
            <v>CLSD</v>
          </cell>
          <cell r="AI163">
            <v>41668</v>
          </cell>
          <cell r="AJ163">
            <v>41103</v>
          </cell>
          <cell r="AL163">
            <v>41255</v>
          </cell>
          <cell r="AM163">
            <v>41255</v>
          </cell>
          <cell r="AN163">
            <v>41255</v>
          </cell>
          <cell r="AP163">
            <v>41621</v>
          </cell>
        </row>
        <row r="164">
          <cell r="A164">
            <v>3182</v>
          </cell>
          <cell r="B164" t="str">
            <v>COR3182</v>
          </cell>
          <cell r="C164" t="str">
            <v>Changes to the NGN Prime &amp; Subs Report</v>
          </cell>
          <cell r="D164">
            <v>41593</v>
          </cell>
          <cell r="E164" t="str">
            <v>PD-CLSD</v>
          </cell>
          <cell r="F164">
            <v>41760</v>
          </cell>
          <cell r="G164">
            <v>0</v>
          </cell>
          <cell r="H164">
            <v>41514</v>
          </cell>
          <cell r="I164">
            <v>41527</v>
          </cell>
          <cell r="J164">
            <v>1</v>
          </cell>
          <cell r="K164" t="str">
            <v>NNW</v>
          </cell>
          <cell r="L164" t="str">
            <v>NGN</v>
          </cell>
          <cell r="M164" t="str">
            <v>Joanna Ferguson</v>
          </cell>
          <cell r="N164" t="str">
            <v>Discussion with Lorraine Cave</v>
          </cell>
          <cell r="O164" t="str">
            <v>Lorraine Cave</v>
          </cell>
          <cell r="P164" t="str">
            <v>CO</v>
          </cell>
          <cell r="Q164" t="str">
            <v>COMPLETE</v>
          </cell>
          <cell r="R164">
            <v>1</v>
          </cell>
          <cell r="T164">
            <v>0</v>
          </cell>
          <cell r="U164">
            <v>41593</v>
          </cell>
          <cell r="V164">
            <v>41607</v>
          </cell>
          <cell r="Z164">
            <v>672</v>
          </cell>
          <cell r="AC164" t="str">
            <v>SENT</v>
          </cell>
          <cell r="AD164">
            <v>41620</v>
          </cell>
          <cell r="AE164">
            <v>0</v>
          </cell>
          <cell r="AF164">
            <v>5</v>
          </cell>
          <cell r="AH164" t="str">
            <v>CLSD</v>
          </cell>
          <cell r="AI164">
            <v>41760</v>
          </cell>
          <cell r="AJ164">
            <v>41541</v>
          </cell>
          <cell r="AL164">
            <v>41607</v>
          </cell>
          <cell r="AM164">
            <v>41620</v>
          </cell>
          <cell r="AO164">
            <v>41621</v>
          </cell>
          <cell r="AP164">
            <v>41701</v>
          </cell>
        </row>
        <row r="165">
          <cell r="A165">
            <v>3186</v>
          </cell>
          <cell r="B165" t="str">
            <v>COR3186</v>
          </cell>
          <cell r="C165" t="str">
            <v>Billing for site visits for UNC Modifications 410A and 424</v>
          </cell>
          <cell r="D165">
            <v>41914</v>
          </cell>
          <cell r="E165" t="str">
            <v>PD-CLSD</v>
          </cell>
          <cell r="F165">
            <v>42438</v>
          </cell>
          <cell r="G165">
            <v>0</v>
          </cell>
          <cell r="H165">
            <v>41519</v>
          </cell>
          <cell r="I165">
            <v>41530</v>
          </cell>
          <cell r="J165">
            <v>1</v>
          </cell>
          <cell r="K165" t="str">
            <v>ADN</v>
          </cell>
          <cell r="M165" t="str">
            <v>Joanna Ferguson</v>
          </cell>
          <cell r="N165" t="str">
            <v>Discussion with Lorraine Cave of CO and at CMSG _x000D_
BER -Pre Sanction Meeting 23/09/14</v>
          </cell>
          <cell r="O165" t="str">
            <v>Lorraine Cave</v>
          </cell>
          <cell r="P165" t="str">
            <v>CO</v>
          </cell>
          <cell r="Q165" t="str">
            <v>COMPLETE</v>
          </cell>
          <cell r="R165">
            <v>1</v>
          </cell>
          <cell r="S165">
            <v>42438</v>
          </cell>
          <cell r="T165">
            <v>0</v>
          </cell>
          <cell r="U165">
            <v>41668</v>
          </cell>
          <cell r="V165">
            <v>41681</v>
          </cell>
          <cell r="W165">
            <v>41906</v>
          </cell>
          <cell r="Y165" t="str">
            <v>Pre Sanction Meeting 23/09/14</v>
          </cell>
          <cell r="Z165">
            <v>13032</v>
          </cell>
          <cell r="AC165" t="str">
            <v>SENT</v>
          </cell>
          <cell r="AD165">
            <v>41925</v>
          </cell>
          <cell r="AE165">
            <v>0</v>
          </cell>
          <cell r="AF165">
            <v>3</v>
          </cell>
          <cell r="AG165" t="str">
            <v>09/03/16 File moved to closed change orders_x000D_
08/03/16 DC: CCN sent back from network today._x000D_
29/02/16: DC sent another email after a conversation with LC asking for the CCN to be approved and sent back._x000D_
28/01/16:CM Chased the CCN_x000D_
23/12/15: CM Chased Jo for CCN to be approved as per Dec CMSG_x000D_
14/12/15: CM - Networks have agreed to close down. CMORBY Can we send this one and 2789 a copy of the CCN’s AS PER AGREEMENT IN CMSG._x000D_
_x000D_
16/11/15: CM Update from CMSG &amp; Planning meeting_x000D_
that the walk throughs have been given to the networks. Jo Ferguson will approve the CCN once they are happy with the walk throughs from the networks. Moved the CCN due date out to end of this year._x000D_
_x000D_
16/10/15 EC: Update from Portfolio Plan Meeting - 'Networks won't close down until happy with Back Billing workshops. Update to 16/11'_x000D_
_x000D_
09/09/15 CM: Update from LC-awaiting approval from the Networks, who are being a bit \awkward as they are awaiting a full walk-through of the process, which is actually part of the Back Billing project Andy Simpson just closed down last month. _x000D_
_x000D_
05/08/2015 CCN sent to Networks on 30/04/15 waiting for approved CCN to close project_x000D_
_x000D_
20/07/15 CM - Update from MF 95% complete and this is dependant on back billing._x000D_
30/06/15 CM - Michelle Fergusson to confirm if the networks have approved at the CCN . LC confirms verbally that it should be closed._x000D_
_x000D_
10/04/14 KB - BER due date of 16/04/14 removed per agreemnt by Change Managers during the CMSG meeting.  Requirements are still being defined (another meeting is scheduled for 17/04), a revised BER date will then be provided.  _x000D_
10/02/14 KB - Project start date taken from Feb Portfolio Plan.</v>
          </cell>
          <cell r="AH165" t="str">
            <v>CLSD</v>
          </cell>
          <cell r="AI165">
            <v>42438</v>
          </cell>
          <cell r="AJ165">
            <v>41544</v>
          </cell>
          <cell r="AL165">
            <v>41927</v>
          </cell>
          <cell r="AM165">
            <v>41925</v>
          </cell>
          <cell r="AO165">
            <v>42033</v>
          </cell>
          <cell r="AP165">
            <v>42369</v>
          </cell>
        </row>
        <row r="166">
          <cell r="A166">
            <v>2831.1</v>
          </cell>
          <cell r="B166" t="str">
            <v>COR2831.1</v>
          </cell>
          <cell r="C166" t="str">
            <v>DCC Day 1 Delivery</v>
          </cell>
          <cell r="D166">
            <v>41670</v>
          </cell>
          <cell r="E166" t="str">
            <v>PD-CLSD</v>
          </cell>
          <cell r="F166">
            <v>42282</v>
          </cell>
          <cell r="G166">
            <v>0</v>
          </cell>
          <cell r="H166">
            <v>41234</v>
          </cell>
          <cell r="J166">
            <v>0</v>
          </cell>
          <cell r="M166" t="str">
            <v>Joanna Ferguson</v>
          </cell>
          <cell r="N166" t="str">
            <v>Jon Follows &amp; Workload Meeting Minutes 21/11/12</v>
          </cell>
          <cell r="O166" t="str">
            <v>Helen Pardoe</v>
          </cell>
          <cell r="P166" t="str">
            <v>CO</v>
          </cell>
          <cell r="Q166" t="str">
            <v>COMPLETE</v>
          </cell>
          <cell r="R166">
            <v>1</v>
          </cell>
          <cell r="AE166">
            <v>0</v>
          </cell>
          <cell r="AF166">
            <v>42</v>
          </cell>
          <cell r="AG166" t="str">
            <v>_x000D_
05/10/15 DC approval received from JF today._x000D_
_x000D_
25/09/15 DC have sent another email to J ferguson chasing the ccn approval._x000D_
_x000D_
15/09/15 DC has chased Jfeguson on 14/09 for CCN approval_x000D_
_x000D_
01/09/15 DC: CCN received and sent out to customer today._x000D_
_x000D_
1/09/15 DC Email sent to MR from VK asking if CCN has been sent?.  VK has confirmed with MR that this has not been done and therefore we cannot close this project._x000D_
_x000D_
19/08/15 CM this one is completed and now linked to COR3064_x000D_
_x000D_
17/08/15 CM - Completed on the plan and email from Helen pardoe of completion on 30/06/14_x000D_
_x000D_
17/02/14 KB - Transferred from Lee Chambers to Helen Gohil._x000D_
_x000D_
04/09/13 KB - COR2831.2 set up per email from Lee Chambers.</v>
          </cell>
          <cell r="AH166" t="str">
            <v>CLSD</v>
          </cell>
          <cell r="AI166">
            <v>42282</v>
          </cell>
          <cell r="AO166">
            <v>41848</v>
          </cell>
        </row>
        <row r="167">
          <cell r="A167">
            <v>2645</v>
          </cell>
          <cell r="B167" t="str">
            <v>COR2645</v>
          </cell>
          <cell r="C167" t="str">
            <v>Analysis of potential financial impact of Modification Proposal 0410</v>
          </cell>
          <cell r="D167">
            <v>41149</v>
          </cell>
          <cell r="E167" t="str">
            <v>PD-CLSD</v>
          </cell>
          <cell r="F167">
            <v>41463</v>
          </cell>
          <cell r="G167">
            <v>0</v>
          </cell>
          <cell r="H167">
            <v>41047</v>
          </cell>
          <cell r="I167">
            <v>41061</v>
          </cell>
          <cell r="J167">
            <v>0</v>
          </cell>
          <cell r="K167" t="str">
            <v>ADN</v>
          </cell>
          <cell r="M167" t="str">
            <v>Alan Raper</v>
          </cell>
          <cell r="N167" t="str">
            <v>Workload Meeting 23/05/12</v>
          </cell>
          <cell r="O167" t="str">
            <v>Lorraine Cave</v>
          </cell>
          <cell r="P167" t="str">
            <v>CO</v>
          </cell>
          <cell r="Q167" t="str">
            <v>COMPLETE</v>
          </cell>
          <cell r="R167">
            <v>1</v>
          </cell>
          <cell r="S167">
            <v>41463</v>
          </cell>
          <cell r="V167">
            <v>41113</v>
          </cell>
          <cell r="W167">
            <v>41113</v>
          </cell>
          <cell r="X167">
            <v>41113</v>
          </cell>
          <cell r="Y167" t="str">
            <v>Pre Sanction Meeting 10/07/12</v>
          </cell>
          <cell r="AC167" t="str">
            <v>SENT</v>
          </cell>
          <cell r="AD167">
            <v>41150</v>
          </cell>
          <cell r="AE167">
            <v>0</v>
          </cell>
          <cell r="AF167">
            <v>3</v>
          </cell>
          <cell r="AG167" t="str">
            <v>08/07/13 KB - Authorisation to close granted at CMSG meeting on 08/07/13 - documented within meeting minutes. _x000D_
10/09/12 KB - Transferred from DT to LC due to change in roles.</v>
          </cell>
          <cell r="AH167" t="str">
            <v>CLSD</v>
          </cell>
          <cell r="AI167">
            <v>41463</v>
          </cell>
          <cell r="AJ167">
            <v>41075</v>
          </cell>
          <cell r="AK167">
            <v>41075</v>
          </cell>
          <cell r="AL167">
            <v>41163</v>
          </cell>
          <cell r="AM167">
            <v>41150</v>
          </cell>
          <cell r="AO167">
            <v>41169</v>
          </cell>
        </row>
        <row r="168">
          <cell r="A168">
            <v>2800</v>
          </cell>
          <cell r="B168" t="str">
            <v>COR2800</v>
          </cell>
          <cell r="C168" t="str">
            <v>SGN DM &amp; NDM Data Logger Information Report</v>
          </cell>
          <cell r="D168">
            <v>41332</v>
          </cell>
          <cell r="E168" t="str">
            <v>PD-CLSD</v>
          </cell>
          <cell r="F168">
            <v>41388</v>
          </cell>
          <cell r="G168">
            <v>0</v>
          </cell>
          <cell r="H168">
            <v>41194</v>
          </cell>
          <cell r="I168">
            <v>41208</v>
          </cell>
          <cell r="J168">
            <v>0</v>
          </cell>
          <cell r="K168" t="str">
            <v>NNW</v>
          </cell>
          <cell r="L168" t="str">
            <v>SGN</v>
          </cell>
          <cell r="M168" t="str">
            <v>Joel Martin</v>
          </cell>
          <cell r="N168" t="str">
            <v>Workload Meeting 17/10/12</v>
          </cell>
          <cell r="O168" t="str">
            <v>Lorraine Cave</v>
          </cell>
          <cell r="P168" t="str">
            <v>CO</v>
          </cell>
          <cell r="Q168" t="str">
            <v>COMPLETE</v>
          </cell>
          <cell r="R168">
            <v>1</v>
          </cell>
          <cell r="U168">
            <v>41225</v>
          </cell>
          <cell r="V168">
            <v>41239</v>
          </cell>
          <cell r="W168">
            <v>41257</v>
          </cell>
          <cell r="AE168">
            <v>0</v>
          </cell>
          <cell r="AF168">
            <v>5</v>
          </cell>
          <cell r="AG168" t="str">
            <v>13/03/13 KB - Update received from Sue Turnbull - ""Please be advised that as COR2800 is a report only, there will be no requirement for a Scope Notification Initial Response or a Scope Notification document to be produced".  SNIR &amp; SN due dates removed and status moved to PD-PROD.  _x000D_
_x000D_
30/10/12 CM- This has now been allocated to Rachel Addison._x000D_
_x000D_
17/10/12 KB - Approved at Workload meeting; Action for DT to establish whether this can be a standalone report (in which case Matt Smith's team may be able to accommodate) or an ongoing report.  Assigned to LC in the interim period to ensure visibility.</v>
          </cell>
          <cell r="AH168" t="str">
            <v>CLSD</v>
          </cell>
          <cell r="AI168">
            <v>41388</v>
          </cell>
          <cell r="AJ168">
            <v>41225</v>
          </cell>
          <cell r="AO168">
            <v>41361</v>
          </cell>
        </row>
        <row r="169">
          <cell r="A169">
            <v>2802</v>
          </cell>
          <cell r="B169" t="str">
            <v>COR2802</v>
          </cell>
          <cell r="C169" t="str">
            <v>Supporting Information for Telephone Enquiry Usage
UPCO006</v>
          </cell>
          <cell r="E169" t="str">
            <v>CO-CLSD</v>
          </cell>
          <cell r="F169">
            <v>41197</v>
          </cell>
          <cell r="G169">
            <v>0</v>
          </cell>
          <cell r="H169">
            <v>41197</v>
          </cell>
          <cell r="J169">
            <v>0</v>
          </cell>
          <cell r="N169" t="str">
            <v>Workload Meeting 17/10/12</v>
          </cell>
          <cell r="O169" t="str">
            <v>David Addison</v>
          </cell>
          <cell r="P169" t="str">
            <v>CO</v>
          </cell>
          <cell r="Q169" t="str">
            <v>CLOSED</v>
          </cell>
          <cell r="R169">
            <v>0</v>
          </cell>
          <cell r="AE169">
            <v>0</v>
          </cell>
          <cell r="AF169">
            <v>5</v>
          </cell>
          <cell r="AG169" t="str">
            <v>13/04/2015 AT - Set CO-CLSD_x000D_
_x000D_
29/10/12 CM- Jon Follows discussed the change with David Addison &amp; Dave Turpin no EQIR is required. The project is allocated to Dave Addison who is already looking at this change which is sitting with his team. EQIR is not required._x000D_
_x000D_
17/10/12 KB - Approved at Workload meeting; Action for DT to establish which spending pot this will be funded from.</v>
          </cell>
        </row>
        <row r="170">
          <cell r="A170">
            <v>2812</v>
          </cell>
          <cell r="B170" t="str">
            <v>COR2812</v>
          </cell>
          <cell r="C170" t="str">
            <v>Portfolio Reconciliation – Supplier Data Set’ (Mod 431)</v>
          </cell>
          <cell r="E170" t="str">
            <v>EQ-CLSD</v>
          </cell>
          <cell r="F170">
            <v>41236</v>
          </cell>
          <cell r="G170">
            <v>0</v>
          </cell>
          <cell r="H170">
            <v>41201</v>
          </cell>
          <cell r="I170">
            <v>41215</v>
          </cell>
          <cell r="J170">
            <v>0</v>
          </cell>
          <cell r="K170" t="str">
            <v>ALL</v>
          </cell>
          <cell r="M170" t="str">
            <v>Alan Raper</v>
          </cell>
          <cell r="N170" t="str">
            <v>Workload Meeting 24/10/12</v>
          </cell>
          <cell r="O170" t="str">
            <v>Lorraine Cave</v>
          </cell>
          <cell r="P170" t="str">
            <v>CO</v>
          </cell>
          <cell r="Q170" t="str">
            <v>CLOSED</v>
          </cell>
          <cell r="R170">
            <v>1</v>
          </cell>
          <cell r="AE170">
            <v>0</v>
          </cell>
          <cell r="AF170">
            <v>3</v>
          </cell>
          <cell r="AG170" t="str">
            <v>25/09/13 KB - Note from Alan authorising closure of COR2812. _x000D_
25/09/13 KB - Note sent to Alan requesting update / authorisation to close. _x000D_
25/02/13 KB - CO placed on hold - refer to e-mails. _x000D_
1/11/2012 CM- EQIR sent on the 01/11.                                                                     24/10/12 CM - This was submitted at the Workload Meeting 24/10. Sharon Cox explained that Mod 431 is still with the working group and has not been approved yet. Lorraine Cave will have a discussion with Alan Raper on the 25/10/12 regarding project requirements.</v>
          </cell>
          <cell r="AJ170">
            <v>41236</v>
          </cell>
          <cell r="AK170">
            <v>41236</v>
          </cell>
        </row>
        <row r="171">
          <cell r="A171">
            <v>2831</v>
          </cell>
          <cell r="B171" t="str">
            <v>COR2831</v>
          </cell>
          <cell r="C171" t="str">
            <v>Smart Metering UNC Mod 0430 DCC Day 1</v>
          </cell>
          <cell r="D171">
            <v>41486</v>
          </cell>
          <cell r="E171" t="str">
            <v>PD-CLSD</v>
          </cell>
          <cell r="F171">
            <v>41691</v>
          </cell>
          <cell r="G171">
            <v>0</v>
          </cell>
          <cell r="H171">
            <v>41234</v>
          </cell>
          <cell r="I171">
            <v>41254</v>
          </cell>
          <cell r="J171">
            <v>0</v>
          </cell>
          <cell r="K171" t="str">
            <v>ALL</v>
          </cell>
          <cell r="M171" t="str">
            <v>Joanna Ferguson</v>
          </cell>
          <cell r="N171" t="str">
            <v>Jon Follows &amp; Workload Meeting Minutes 21/11/12</v>
          </cell>
          <cell r="O171" t="str">
            <v>Helen Gohil</v>
          </cell>
          <cell r="P171" t="str">
            <v>CO</v>
          </cell>
          <cell r="Q171" t="str">
            <v>COMPLETE</v>
          </cell>
          <cell r="R171">
            <v>1</v>
          </cell>
          <cell r="S171">
            <v>41691</v>
          </cell>
          <cell r="U171">
            <v>41298</v>
          </cell>
          <cell r="V171">
            <v>41312</v>
          </cell>
          <cell r="W171">
            <v>41467</v>
          </cell>
          <cell r="Y171" t="str">
            <v>Pre Sanction Review Meeting 02/07</v>
          </cell>
          <cell r="AC171" t="str">
            <v>SENT</v>
          </cell>
          <cell r="AD171">
            <v>41500</v>
          </cell>
          <cell r="AE171">
            <v>0</v>
          </cell>
          <cell r="AF171">
            <v>42</v>
          </cell>
          <cell r="AG171" t="str">
            <v>24/08/15 DC Confirmed to SC that this is closed as per CM's converation with JF._x000D_
7/02/14 KB - Transferred from Lee Chambers to Helen Gohil. _x000D_
12/02/14 KB - Update provided by Julie-"_x000D_
Essentially this is all the same change except COR2831 was for the DCA stage and can be closed but there will be no CCN as this will be wrapped up in COR2831.1 which is for the DCC Day 1 delivery stage" Note sent to Jo Ferguson requesting approval for closure of COR2831. _x000D_
14/09/13 KB - Per update from Julie, CCN will be delivered under COR2831.1_x000D_
04/09/13 KB - Update provided by Lee Chambers - The first element of the DCA was completed on 18/07/13.  This has then triggered the delivery phase (COR2831.1) so in essence COR2831 has been implemented. _x000D_
27/11/12 KB - Refer to e-mail from Mark Roberts advising that Joanna Ferguson has today (27/11) approved the 2 separate change orders for Foundation (COR2528) &amp; DCC Day 1 (COR2831).  EQ Initial Response date set at 11/12/12 which is 10 business days from this confirmation. Asked Mark to forward a copy of the e-mail he received from Joanna as this wasn't sent to the Change Orders mailbox_x000D_
_x000D_
21/11/12 KB - This new CO for SMART DCC Day 1 has been created as instructed by Jon Follows.  The Foundation element of the project will commence under COR2528.  Refer to correspondence in mailbox._x000D_
_x000D_
17/07/2013 AT - DCA sent to All Networks_x000D_
_x000D_
31/07/2013 AT - CA Received and distributed</v>
          </cell>
          <cell r="AH171" t="str">
            <v>CLSD</v>
          </cell>
          <cell r="AI171">
            <v>41691</v>
          </cell>
          <cell r="AJ171">
            <v>41290</v>
          </cell>
          <cell r="AL171">
            <v>41500</v>
          </cell>
          <cell r="AM171">
            <v>41500</v>
          </cell>
          <cell r="AN171">
            <v>41500</v>
          </cell>
          <cell r="AO171">
            <v>41473</v>
          </cell>
          <cell r="AP171">
            <v>41691</v>
          </cell>
        </row>
        <row r="172">
          <cell r="A172">
            <v>2834</v>
          </cell>
          <cell r="B172" t="str">
            <v>COR2834</v>
          </cell>
          <cell r="C172" t="str">
            <v>Sites and Meters Extract Report</v>
          </cell>
          <cell r="D172">
            <v>41284</v>
          </cell>
          <cell r="E172" t="str">
            <v>PD-CLSD</v>
          </cell>
          <cell r="F172">
            <v>41332</v>
          </cell>
          <cell r="G172">
            <v>0</v>
          </cell>
          <cell r="H172">
            <v>41229</v>
          </cell>
          <cell r="I172">
            <v>41243</v>
          </cell>
          <cell r="J172">
            <v>0</v>
          </cell>
          <cell r="K172" t="str">
            <v>NNW</v>
          </cell>
          <cell r="L172" t="str">
            <v>NGD</v>
          </cell>
          <cell r="M172" t="str">
            <v>Alan Raper</v>
          </cell>
          <cell r="N172" t="str">
            <v>Workload Meeting 21/11/12</v>
          </cell>
          <cell r="O172" t="str">
            <v>Lorraine Cave</v>
          </cell>
          <cell r="P172" t="str">
            <v>CO</v>
          </cell>
          <cell r="Q172" t="str">
            <v>COMPLETE</v>
          </cell>
          <cell r="R172">
            <v>1</v>
          </cell>
          <cell r="U172">
            <v>41261</v>
          </cell>
          <cell r="V172">
            <v>41271</v>
          </cell>
          <cell r="W172">
            <v>41271</v>
          </cell>
          <cell r="X172">
            <v>41318</v>
          </cell>
          <cell r="Y172" t="str">
            <v>Pre-Sanc 08/01/2013</v>
          </cell>
          <cell r="AC172" t="str">
            <v>PROD</v>
          </cell>
          <cell r="AD172">
            <v>41284</v>
          </cell>
          <cell r="AE172">
            <v>0</v>
          </cell>
          <cell r="AF172">
            <v>5</v>
          </cell>
          <cell r="AG172" t="str">
            <v>11/01/2013 DP - Notification received from project that DVD that is the final product for this COR has been sent by courier to the NOR on 11/01/2013._x000D_
_x000D_
11/01/2013 DP - CA Received from Alan Raper on 10/01/13. CA sent to distribution. Status now SN-PROD_x000D_
_x000D_
28/12/2012 DP - BEIR Sent to Originator</v>
          </cell>
          <cell r="AH172" t="str">
            <v>CLSD</v>
          </cell>
          <cell r="AI172">
            <v>41332</v>
          </cell>
          <cell r="AJ172">
            <v>41257</v>
          </cell>
          <cell r="AL172">
            <v>41298</v>
          </cell>
        </row>
        <row r="173">
          <cell r="A173" t="str">
            <v>2156a</v>
          </cell>
          <cell r="B173" t="str">
            <v>COR2156a</v>
          </cell>
          <cell r="C173" t="str">
            <v>System &amp; Process Solution for Modification Proposal 0317</v>
          </cell>
          <cell r="D173">
            <v>40695</v>
          </cell>
          <cell r="E173" t="str">
            <v>SN-CLSD</v>
          </cell>
          <cell r="F173">
            <v>40683</v>
          </cell>
          <cell r="G173">
            <v>0</v>
          </cell>
          <cell r="H173">
            <v>40508</v>
          </cell>
          <cell r="J173">
            <v>0</v>
          </cell>
          <cell r="K173" t="str">
            <v>ALL</v>
          </cell>
          <cell r="M173" t="str">
            <v>Simon Trivella</v>
          </cell>
          <cell r="N173" t="str">
            <v>Workload Meeting 01/12/10</v>
          </cell>
          <cell r="O173" t="str">
            <v>Dave Turpin</v>
          </cell>
          <cell r="P173" t="str">
            <v>CO</v>
          </cell>
          <cell r="Q173" t="str">
            <v>CLOSED</v>
          </cell>
          <cell r="R173">
            <v>1</v>
          </cell>
          <cell r="W173">
            <v>40687</v>
          </cell>
          <cell r="X173">
            <v>40687</v>
          </cell>
          <cell r="Y173" t="str">
            <v>XM2 Review Meeting 24/05/11</v>
          </cell>
          <cell r="Z173">
            <v>128879</v>
          </cell>
          <cell r="AC173" t="str">
            <v>CLSD</v>
          </cell>
          <cell r="AD173">
            <v>40683</v>
          </cell>
          <cell r="AE173">
            <v>0</v>
          </cell>
          <cell r="AF173">
            <v>3</v>
          </cell>
          <cell r="AG173" t="str">
            <v>20/06/11 AK - Email rec'd from Simon Trivella stating "Sorry for not getting back to you yet – you are on my list!! That all sounds fine to me, happy for the original SN to apply.  If you need anything further from me on this then just let me know." In view of this, this line in the Tracking Sheet will be closed down &amp; progress will revert back to the original line (COR2156)
20/06/11 AK - Email sent to Simon Trivella (NOR) from Dave Turpin stating "We sent you a BER which you kindly responded to on the revised costs for Mod317. Since the Scope has not changed and we are still delivering the same solution i.e. a billing module for the Energy equivalent charge and one for the User Pays SOQ based charge, I was not planning to issue a revised Scope Notification. Can you confirm this is OK (the delivery is already underway with testing due to start shortly and delivery due for next month, although the energy invociing for the £2.75m is already up and running). Any problems please let me know."
24/05/11 AK - This line has been created in the Tracking Sheet to manage the second wave of documents in relation to this change. Once the project reaches implementation stage, this line will be closed down &amp; tracking will revert back to the original line.</v>
          </cell>
        </row>
        <row r="174">
          <cell r="A174">
            <v>2160</v>
          </cell>
          <cell r="B174" t="str">
            <v>COR2160</v>
          </cell>
          <cell r="C174" t="str">
            <v>Gemini Sustaining</v>
          </cell>
          <cell r="D174">
            <v>40577</v>
          </cell>
          <cell r="E174" t="str">
            <v>PD-CLSD</v>
          </cell>
          <cell r="F174">
            <v>41450</v>
          </cell>
          <cell r="G174">
            <v>0</v>
          </cell>
          <cell r="H174">
            <v>40513</v>
          </cell>
          <cell r="I174">
            <v>40576</v>
          </cell>
          <cell r="J174">
            <v>0</v>
          </cell>
          <cell r="N174" t="str">
            <v>Workload Meeting 08/12/10</v>
          </cell>
          <cell r="O174" t="str">
            <v>Andy Simpson</v>
          </cell>
          <cell r="P174" t="str">
            <v>BI</v>
          </cell>
          <cell r="Q174" t="str">
            <v>COMPLETE</v>
          </cell>
          <cell r="R174">
            <v>0</v>
          </cell>
          <cell r="U174">
            <v>40554</v>
          </cell>
          <cell r="V174">
            <v>40598</v>
          </cell>
          <cell r="W174">
            <v>40577</v>
          </cell>
          <cell r="X174">
            <v>40577</v>
          </cell>
          <cell r="AC174" t="str">
            <v>RCVD</v>
          </cell>
          <cell r="AD174">
            <v>40577</v>
          </cell>
          <cell r="AE174">
            <v>0</v>
          </cell>
          <cell r="AF174">
            <v>7</v>
          </cell>
          <cell r="AG174" t="str">
            <v>25/06/13 KB - Email received from Process Owner authorising closure. _x000D_
20/11/12 KB - Update provided by Andy Earnshaw - "the PIA for Gemini Sustaining was approved at the XEC on 20th November 2012.  Jessica will now ensure the documents needed for closure are submitted" 
07/11/12 KB - Update provided by AE outside of Workload meeting - PIA date 20/11/12                                                               20/08/12 KB - Update from Jessica Harris - " CCN due date moved to 30/9/2012 due to late invoices now due in September."                                                                                                                                                                   13/08/12 KB - E -mail received from Jessica advising that "some invoices still outstanding, so CCN date now expected to be end August"                                                                                    08/05/12 KB - CCN due date set to 31/07/12 per e-mail from Jessica.                                                                  
04/05/12 AK - Email rec'd from Jessica Harris on 01/05/12 following the release of the Manager Aligned Report stating "COR2160 Implemented on 29/4/12." Email sent back requesting a CCN due date.
30/01/12 AK - Email rec'd from Hannah Reddy on 25/01/12 requesting that the Project Manager for this change is amended from Lee Foster to Andy Simpson.
23/11/11 KB - Imp due date brought forward from 30/04/12 to 29/04/12 per Workload meeting minutes.                                                                                                                          24/10/11 AK - Minutes from Workload Meeting on 19/10/11 confirm project start date as 07/02/11. 
26/09/11 AK - Update rec'd from Jessica Harris following the release of the Manager Aligned Report. "Final implementation expected to be by 30/4/12. Design phase due to complete 14/10, further funding will be sought for final Build/Implementation phase." CCN due date of 30/09/11 removed &amp; Implementation date populated as 30/04/12. 
15/06/11 AK - Update rec'd from Joanna Harze. Project Manager should be amended from Andrew Boyton to Lee Foster.
01/03/11 AK - Update rec'd from Andy Earnshaw. The PID for this change (BER) was approved by Chris Fears on 03/02/11. As it is an internal Project, there will be no SN. There is no implementation for this change therefore CCN due date will be 30/09/11. 
10/02/11 AK - Email rec'd from Nicky Patmore stating that the Project Brief was approved on 11/01/11. Status amended to BE-PROD &amp; BE IR date populated as 24/02/11 (10 business days from update).
09/02/11 AK - Discussed at Workload Meeting today. Project Brief (EQR) has been approved, therefore status needs to be amended to BE-PROD. Project Team to confirm what date approval was received.
02/02/11 KB - Spoke to Jessica Harria after Workload meeting re the EQIR due on 02/02.  A Project Brief has been approved; advised that this will suffice as an EQIR.  A copy of the PB was received from Jessica, status changed to EQ-PROD.                                                                  12/01/11 AK - Discussed at Workload Meeting today. EQ IR date amended from 19/01/11 to 02/02/11.
22/12/10 AK - Discussed at Workload Meeting today. Awaiting confirmation of External Spend Category. EQ IR date amended from 15/12/10 to 19/01/11.
15/12/10 AK - Discussed at Workload Meeting today. Confirmation of External Spend Category is required.
09/12/10 AK - Project approved at Workload Meeting on 08/12/10. External Spend Category to be confirmed.</v>
          </cell>
          <cell r="AH174" t="str">
            <v>CLSD</v>
          </cell>
          <cell r="AI174">
            <v>41450</v>
          </cell>
          <cell r="AJ174">
            <v>40590</v>
          </cell>
          <cell r="AK174">
            <v>40590</v>
          </cell>
          <cell r="AO174">
            <v>41028</v>
          </cell>
          <cell r="AP174">
            <v>41121</v>
          </cell>
        </row>
        <row r="175">
          <cell r="A175">
            <v>2162</v>
          </cell>
          <cell r="B175" t="str">
            <v>COR2162</v>
          </cell>
          <cell r="C175" t="str">
            <v>National Grid Gas Distribution Priority Services Register Report</v>
          </cell>
          <cell r="E175" t="str">
            <v>CO-CLSD</v>
          </cell>
          <cell r="F175">
            <v>40894</v>
          </cell>
          <cell r="G175">
            <v>0</v>
          </cell>
          <cell r="H175">
            <v>40515</v>
          </cell>
          <cell r="I175">
            <v>40529</v>
          </cell>
          <cell r="J175">
            <v>0</v>
          </cell>
          <cell r="K175" t="str">
            <v>NNW</v>
          </cell>
          <cell r="L175" t="str">
            <v>NGD</v>
          </cell>
          <cell r="M175" t="str">
            <v>Ruth Thomas</v>
          </cell>
          <cell r="N175" t="str">
            <v>Workload Meeting 08/12/10</v>
          </cell>
          <cell r="O175" t="str">
            <v>Lorraine Cave</v>
          </cell>
          <cell r="P175" t="str">
            <v>CO</v>
          </cell>
          <cell r="Q175" t="str">
            <v>CLOSED</v>
          </cell>
          <cell r="R175">
            <v>1</v>
          </cell>
          <cell r="AE175">
            <v>0</v>
          </cell>
          <cell r="AF175">
            <v>5</v>
          </cell>
          <cell r="AG175" t="str">
            <v>13/04/2015 AT - Set CO-CLSD_x000D_
_x000D_
10/09/12 KB - Transferred from DT to LC due to change in roles._x000D_
_x000D_
11/07/11 AK - Email sent to Paul Harper from Dave Turpin stating "Alan Raper has come back stating that the attached report is now still required. He also sent me a copy of a previous vulnerable customer report that I assume contains all the info. He needs. Therefore can you please process the request. If you need a copy of the report Alan has provided please let me know (I think the previous plan was to deliver the report using a pre-existing report anyway)."_x000D_
08/07/11 AK - Email rec'd from Alan Raper stating "I thought the answer was going to be yes but it appears we still need the information. It just a simple, approximate count of the vulnerable customers we have per network. I'm sure the report already exists. Voila!! Although this is whole country count and I would like the line count done by the system as its too big for a spreadsheet:)" Email forwarded to Project Team._x000D_
07/07/11 AK - Email sent to Chris Warner from Dave Turpin stating "Here is the e-mail we just discussed. The request has been with Apps Support to deliver but obviously this may have been sourced from an alternative place or may no longer be required. Phil's note gives a bit of detail as to the origins of the request. If you let me know whether this is still required I'll follow up as necessary." Chris forwarded the email to Alan Raper &amp; Tony Nixon stating "Chaps, do we still want this?". Email reply rec'd from Tony Nixon stating "You can cancel the request, It looks like it’s a little difficult to source the data." As Alan Raper is the NOR for this change, email sent to him stating "Following the attached emails in relation to the change shown above, please can you confirm whether you are happy for this change to be closed down?"_x000D_
14/04/11 AK - Update rec'd from Dave Turpin. There is currently no Analyst assigned to this change._x000D_
14/01/11 AK - Email sent by Dave Turpin to Alan Raper stating "as discussed, this note is to confirm that we will not be following the Project Governance Arrangements for the provision of this report but will rather to provide this as a one-off activity. As such none of the usual Project Deliverables will be provided e.g. EQR, BER etc. and instead I will call Phil Lucas to understand and agree when this is required and can and will be delivered." EQR due date of 14/01/11 removed, change put on hold &amp; Project Manager populated as "Dave Turpin"._x000D_
05/01/11 KB - Discussed at Workload meeting; Following discussion with Andy Miller there is a possibility that App Support may be able to deliver this change, further discussion will confirm this._x000D_
_x000D_
17/12/10 AK - Dave Turpin spoke to the Business who confirmed that the required report would take approximately two days to produce but there may be a charge. EQ IR sent to Network giving 14/01/11 as the EQR due date while we investigate whether this will be chargeable. Dave Turpin will speak to Alan Raper to explain._x000D_
09/12/10 AK - Approved at Workload Meeting on 08/12/10 but an action was taken by Dave Turpin to speak to Andy Miller to see whether this can be carried out as a Commercial request, rather than run as a Project.</v>
          </cell>
        </row>
        <row r="176">
          <cell r="A176">
            <v>2174</v>
          </cell>
          <cell r="B176" t="str">
            <v>COR2174</v>
          </cell>
          <cell r="C176" t="str">
            <v>Removal of ODBC Dependencies from ODS</v>
          </cell>
          <cell r="D176">
            <v>40569</v>
          </cell>
          <cell r="E176" t="str">
            <v>PD-CLSD</v>
          </cell>
          <cell r="F176">
            <v>41347</v>
          </cell>
          <cell r="G176">
            <v>0</v>
          </cell>
          <cell r="H176">
            <v>40532</v>
          </cell>
          <cell r="I176">
            <v>40574</v>
          </cell>
          <cell r="J176">
            <v>0</v>
          </cell>
          <cell r="N176" t="str">
            <v>Workload Meeting 22/12/10</v>
          </cell>
          <cell r="O176" t="str">
            <v>Jane Rocky</v>
          </cell>
          <cell r="P176" t="str">
            <v>BI</v>
          </cell>
          <cell r="Q176" t="str">
            <v>COMPLETE</v>
          </cell>
          <cell r="R176">
            <v>0</v>
          </cell>
          <cell r="U176">
            <v>40569</v>
          </cell>
          <cell r="V176">
            <v>40602</v>
          </cell>
          <cell r="W176">
            <v>40569</v>
          </cell>
          <cell r="X176">
            <v>40569</v>
          </cell>
          <cell r="Y176" t="str">
            <v>XEC</v>
          </cell>
          <cell r="AC176" t="str">
            <v>RCVD</v>
          </cell>
          <cell r="AD176">
            <v>40569</v>
          </cell>
          <cell r="AE176">
            <v>0</v>
          </cell>
          <cell r="AF176">
            <v>7</v>
          </cell>
          <cell r="AG176" t="str">
            <v>27/10/12 KB - Update from Lee Chambers - "COR2174 will be closed down this coming week as I have now completed the Expenditure Completion Form and the CCN that I am just in the process of obtaining sign off.
I will then complete COR664 and the expenditure completion form and CCN once I have obtained some final information from Annie and Mark Bignell to ensure that I can fully document these 2 elements!"_x000D_
_x000D_
08/10/12 KB - Update from Lee Chambers - "I am trying to get some time to get these 2 COR’s closed down and hope to be able to do so by the end of October"_x000D_
_x000D_
26/09/12 KB - Project Manager transferred from Annie Griffith to Jane Rocky following re-structure._x000D_
_x000D_
02/03/12 AK - Lee Chambers advised that he is waiting for final invoices. Planned completion is now 30/03/12._x000D_
_x000D_
06/02/12 AK - Discussed at Workload Meeting on 01/02/12. This has been completed. Awaiting confirmation from the Project Team._x000D_
_x000D_
15/12/11 AK - Following the release of the Workload Meeting Minutes, email rec'd from Lee Chambers stating "CCN due 15/12/11. Ongoing discussion regarding Sanction needs to go back to XEC. A revised Business Case for unallocated funding was submitted to the Pre Sanction meeting on 13/12/11. Due to an issue with costs from TCS provided in the Workpack response, unallocated funding has meant that a revised business case is going back to XEC on the 20th December to gain approval for this cost. Therefore the CCN cannot be completed for the 15/12/11 and the issue has a knock on effect that invoices will not be approved. Unfortunately the data will be missed so I propose moving this to 15/01/12." CCN due date amended from 15/12/11 to 15/01/12._x000D_
_x000D_
08/11/11 AK - Following release of the Manager Aligned Report, email rec'd from Lee Chambers on 03/11/11 stating "Can you move the implementation date until the 03/11/11 and update this to state that this has been completed and we are moving into Closedown." Email sent to Lee stating "Can you confirm that the change your update relates to is COR2174 - Removal of ODBC Dependency from ODS. Also, please can you supply a "Current CCN Due Date" to ensure this project retains visibility." Lee responded stating "Yes it does.  I suggest set the CCN Due Date to 15/12/11 as we need to complete closedown etc."_x000D_
_x000D_
07/11/11 KB - Update received from Lee Chambers - " COR2174 is now in closedown and we are aiming to complete this by 16th December for all associated activities"  Queried actual implementation date with Lee who confirmed implementaion took place on 03/11/11._x000D_
_x000D_
01/11/11 AK - Verbal update rec'd from Lee Chambers. There have been some issues with implementation which are in the process of being resolved. Implementation date amended from 31/10/11 to 07/11/11._x000D_
_x000D_
27/10/11 AK - Following the release of the Workload Minutes, Lee Chambers sent an update stating "The final implementation of 1 remaining system has not yet been completed successfully so the statement that all implementations have been completed is not correct. We are still hopeful of completing this by the 31/10/11 (the 30th October is a Sunday).  Subject to final invoices the CCN should be set for the 30/11/11." Implementation due date to be amended to 31/10/11.
26/10/11 AK - Discussed at Workload Meeting today. All implementations are complete. Programme Office to speak to Project Team to confirm final implementation date &amp; obtain CCN due date. 
12/10/11 AK - Email rec'd from Lee Chambers stating "Due to a number of issues identified during the UAT of the systems in scope to re-direct ODBC links from ODS to IP we have 1 outstanding system that needs some further work to be completed to ensure that this works following full testing &amp; implementation. The target date for completion of this work is 30th October 2011." Implementation date amended from 30/09/11 to 30/10/11.
29/06/11 AK - Email rec'd from Lee Chambers on 28/06/11 stating "I believe the date set for COR2174 is for Project Delivery to be completed by the end of June.  Due to issues encountered with this Project this date is now affected so can you update this end date to 30th September 2011 please?" Implementation date amended from 30/06/11 to 30/09/11.
31/05/11 AK - Following the release of the Manager Aligned Report, email rec'd from Lee Truman stating "Can you please move COR2174 from Jane's report &amp; add it to the report containing IP". Project Manager amended from Jane Rocky to Annie Griffith. 
14/02/11 AK - Email rec'd from Lee Chambers on 07/02/11 stating "Business Case was approved at XEC on 26th January 2011. The status of this COR should be Project Delivery – PD-PROD." Spoke to Lee who confirmed that the Business Case equates to both the EQR &amp; BER. As this is an internal Project, no SN will be produced. Implementation date will be 30/06/11. 
31/01/11 AK - Update rec'd from Farooq Mohammed following the release of the Manager Aligned Report. Business Case (EQR) was approved on 26/01/11. BE IR date to be populated as 28/02/11.
26/01/11 AK - Discussed at Workload Meeting today. The Business Case is going to XEC today for approval.
10/01/11 AK - Following the release of the Manager Aligned Report, email rec'd from Farooq Mohammed stating "Update on COR2174 – removal of ODBC dependency from ODS, business case is being prepared with an aim to seek approval from Xec on 26th January 2011." EQ IR date to remain 31/01/11.
22/12/10 AK - This is an internal change that has been raised following completion of analysis which was carried out under COR1938.</v>
          </cell>
          <cell r="AH176" t="str">
            <v>CLSD</v>
          </cell>
          <cell r="AI176">
            <v>41347</v>
          </cell>
          <cell r="AJ176">
            <v>40569</v>
          </cell>
          <cell r="AK176">
            <v>40569</v>
          </cell>
          <cell r="AO176">
            <v>40854</v>
          </cell>
          <cell r="AP176">
            <v>40923</v>
          </cell>
        </row>
        <row r="177">
          <cell r="A177">
            <v>2175</v>
          </cell>
          <cell r="B177" t="str">
            <v>COR2175</v>
          </cell>
          <cell r="C177" t="str">
            <v>Evaluation of the Addition of the GB Country Prefix to all Network Operator (NOW) VAT Numbers for Invoicing</v>
          </cell>
          <cell r="E177" t="str">
            <v>BE-CLSD</v>
          </cell>
          <cell r="F177">
            <v>40730</v>
          </cell>
          <cell r="G177">
            <v>0</v>
          </cell>
          <cell r="H177">
            <v>40613</v>
          </cell>
          <cell r="J177">
            <v>0</v>
          </cell>
          <cell r="N177" t="str">
            <v>Workload Meeting 16/03/11</v>
          </cell>
          <cell r="O177" t="str">
            <v>Dave Turpin</v>
          </cell>
          <cell r="P177" t="str">
            <v>BI</v>
          </cell>
          <cell r="Q177" t="str">
            <v>CLOSED</v>
          </cell>
          <cell r="R177">
            <v>0</v>
          </cell>
          <cell r="V177">
            <v>40683</v>
          </cell>
          <cell r="AE177">
            <v>0</v>
          </cell>
          <cell r="AF177">
            <v>6</v>
          </cell>
          <cell r="AG177" t="str">
            <v xml:space="preserve">06/07/11 AK - Email rec'd from Tricia Moody confirming her approval to close this change.
05/07/11 AK - Email rec'd from Rachel Nock on 30/06/11 stating "I’ve spoken to Tricia regarding the attached approach and she has confirmed that she is happy that COR2175 is delivered together with COR1721 with the understanding that there is acceptance that we are legally non compliant with regards to the VAT codes until the required changes are implemented."  Email sent to Tricia Moody stating "Please see the attached email from Rachel Nock advising that the above change is being incorporated into COR1721 - Extension of the EUC Numeric Code. As the Process Owner for the above change order, please could you confirm your agreement for the official closure of COR2175 in order to satisfy audit requirements." 
24/06/11 AK - Discussed at Workload Meeting on 22/06/11. This change will be incorporated into COR1721 which is being managed by Lorraine Cave &amp; therefore this change will close.
21/06/11 AK - Email rec'd from Rachel Nock stating "COR2175 is now being incorporated into COR1721 which is being managed by Ian Bevan. I’ll produce a Closedown Document for this to close it down."
20/05/11 AK - Update rec'd from Dave Turpin. BER due date will be 01/07/11.
29/03/11 AK - Email update rec'd from Rachel Nock stating "By way of an update with regards to the below change order, we will be arranging a meeting with the relevant stakeholders within the next two weeks to discuss the requirements of the change in more detail. These requirements will be collated into a BRD prior to submitting a workpack." Rachel confirmed that no EQR equivalent is being delivered or approved for this change. The first document requiring approval will be the Business Case (BER). The status has been amended to BE-PROD with the BE IR date populated as 20/05/11.  
25/03/11 AK - Dave Turpin confirmed that he will be the Project Manager. Project Analysts will be Rachel Nock &amp; Fatima Kala.
16/03/11 AK - This change was approved at Workload Meeting on 16/03/11. It was incorrectly minuted that Lorraine would be the Project Manager but she has taken an action to discuss timescales with Tricia Moody.  There is currently no Manager assigned. </v>
          </cell>
        </row>
        <row r="178">
          <cell r="A178">
            <v>1000.1</v>
          </cell>
          <cell r="B178" t="str">
            <v>COR1000.10</v>
          </cell>
          <cell r="C178" t="str">
            <v>GRP EFT Globalscape File Transfer Solution</v>
          </cell>
          <cell r="E178" t="str">
            <v>PD-IMPD</v>
          </cell>
          <cell r="F178">
            <v>41057</v>
          </cell>
          <cell r="G178">
            <v>0</v>
          </cell>
          <cell r="H178">
            <v>40959</v>
          </cell>
          <cell r="J178">
            <v>0</v>
          </cell>
          <cell r="N178" t="str">
            <v>Workload Meeting 22/02/12</v>
          </cell>
          <cell r="O178" t="str">
            <v>Chris Fears</v>
          </cell>
          <cell r="P178" t="str">
            <v>BI</v>
          </cell>
          <cell r="Q178" t="str">
            <v>COMPLETE</v>
          </cell>
          <cell r="R178">
            <v>0</v>
          </cell>
          <cell r="AE178">
            <v>0</v>
          </cell>
          <cell r="AF178">
            <v>7</v>
          </cell>
          <cell r="AG178" t="str">
            <v>19/08/15- CM  Emailed Mark Bignall again to get confirmation for close down._x000D_
05/08/15 DC - CM to speak to MB re closing project, CF says it is finished but MB say the CCN is still outstanding._x000D_
09/07/15 CM - Update from Chris Fear- The Server Migration as a flag of convenience if NG asked us to do some work on their behalf, as far as I am aware this is all finished as well, so this can  be closed._x000D_
_x000D_
28/05/12 KB - Spoke to Chris Fears who confirmed that this implemented successfully on 28/05/12._x000D_
_x000D_
12/03/12 AK - Following the release of the Workload Meeting minutes, email rec'd from Lee Chambers on 09/03/12 stating "This CO can be moved onto PROD-DEL as we are now into delivery phase. This is an internal change and has passed through the earlier stages. Implementation due 28th May 2012". I spoke to Lee who confirmed that no EQR or BER equivilants have been produced for this change. A workpack was produced detailing the scope of work &amp; associated costs. Following this an "award of contract" has been approved. Implementation is now planned for 28/05/12._x000D_
09/03/12 AK - Discussed at Workload Meeting on 07/03/12. The kit is in place &amp; the development scripts are being written. PO to meet with Project Team to update status.</v>
          </cell>
          <cell r="AH178" t="str">
            <v>IMPD</v>
          </cell>
          <cell r="AI178">
            <v>41057</v>
          </cell>
          <cell r="AO178">
            <v>41057</v>
          </cell>
        </row>
        <row r="179">
          <cell r="A179">
            <v>1001</v>
          </cell>
          <cell r="B179" t="str">
            <v>COR1001</v>
          </cell>
          <cell r="C179" t="str">
            <v>Gas Secure Networks</v>
          </cell>
          <cell r="E179" t="str">
            <v>PD-CLSD</v>
          </cell>
          <cell r="F179">
            <v>40956</v>
          </cell>
          <cell r="G179">
            <v>0</v>
          </cell>
          <cell r="H179">
            <v>39946</v>
          </cell>
          <cell r="I179">
            <v>39961</v>
          </cell>
          <cell r="J179">
            <v>0</v>
          </cell>
          <cell r="N179" t="str">
            <v>Workload Meeting 13/05/09</v>
          </cell>
          <cell r="O179" t="str">
            <v>Sat Kalsi</v>
          </cell>
          <cell r="P179" t="str">
            <v>BI</v>
          </cell>
          <cell r="Q179" t="str">
            <v>COMPLETE</v>
          </cell>
          <cell r="R179">
            <v>0</v>
          </cell>
          <cell r="AE179">
            <v>0</v>
          </cell>
          <cell r="AF179">
            <v>8</v>
          </cell>
          <cell r="AG179" t="str">
            <v>20/02/12 AK - Spoke to Tony Long to check that the closure document from NG is the right document. This project was run by NG themselves. They have released the closure document to Xoserve but do not want the values to be visible, hence the document has been manipulated to remove all values. The comments from the key stakeholders contained in the document support closure. 
17/02/12 AK - Email rec'd from Sat Kalsi containing National Grid’s project closure report. Although the report has comments authorising closure, it looks like a draft document as all the costs are blank.  
16/02/12 AK - Update rec'd from Tony Long. Although this change was managed by Xoserve, it was actually carried out by NG. Awaiting closedown document from NG.
05/12/11 KB - Update from Tony Long "still waiting on Andy Miller to inform on PIA status sign-off from the XEC"._x000D_
_x000D_
18/11/11 AK - Update rec'd from Sat Kalsi. PIA &amp; subsequent closure is being carried out by the Contracts Team (Andy Miller).  As part of the CCN Amnesty, CCN due date amended from 30/11/11 to 31/01/12._x000D_
12/10/11 AK - Update rec'd from Tony Long. The XEC asked for PIA figures to be revisited, therefore this change will need to be resubmitted to the next XEC. CCN due date amended from 30/09/11 to 30/11/11._x000D_
19/09/11 AK - The next XEC is due on 27/09/11.
15/09/11 AK - Update rec'd from Tony Long. CCN due date amended from 14/09/11 to 30/09/11. Awaiting XEC.
08/09/11 AK - Discussed at Workload Meeting on 07/09/11. Andy Miller advised that the PIA has been passed to Peter Bingham to present to XEC. CCN due date was moved back to 14/09/11 at the Workload Meeting on 31/08/11.
26/08/11 AK - Email rec'd from Tony Long on 24/08/11 stating "the PIA had been reviewed and now with Andy Miller to present to the next XEC".
18/08/11 AK - Discussed at Workload Meeting on 17/08/11. Project Team will chase PIA from Andy Miller &amp; Matthew Smith.
11/08/11 AK - Discussed at Workload Meeting on 10/08/11. Still awaiting PIA from Andy Miller &amp; Matthew Smith. CCN due date amended from 19/08/11 to 26/08/11.
04/08/11 AK - Discussed at Workload Meeting on 03/08/11. Update received following meeting: Andy Miller &amp; Matthew Smith are currently preparing PIA for this change. CCN due date moved back to 19/08/11.
28/07/11 AK - Discussed at Workload Meeting on 27/07/11. Andy Miller &amp; Matthew Smith are currently preparing PIA for this change. CCN due date to remain 03/08/11.
12/07/11 AK - Discussed at Workload Meeting on 06/07/11. This change is awaiting closure from NG. CCN due date amended from 01/07/11 to 03/08/11. As notification has not been rec'd, the project should be closed via notification from the Project Team. 
22/06/11 AK - Update rec'd from Tony Long. Awaiting closure from NG. CCN due date to remain 01/07/11.
17/05/11 AK - Update rec'd from Tony Long. Awaiting closure from NG. CCN due date amended from 27/05/11 to 01/07/11. If notification has not been received by this new date, the project will be closed via notification from the Project Team.
04/05/11 AK - Email update rec'd from Tony Long stating " last time the CCN was pushed to May 27th that gives some time but may need to be reset depending on National Grid providing the closure notice."
20/04/11 AK - Update rec'd from Tony Long. Waiting for NG to agree closure. CCN due date amended from 29/04/11 to 27/05/11.
28/03/11 AK - Email update rec'd from Tony Long. Waiting on National Grid to complete the CCN. Set review date to 29th April 2011.
01/03/11 AK - Email rec'd from Tony Long on 16/02/11 stating "Updates as promised at the workload meeting: Implementation date: January 31st 2011 that aligns to what I’ve shown in Clarity. CCN date: I have no idea what NG may be doing re this date hence suggest you show February 28th 2011 for now &amp; maybe by then we’ll have chance to revisit then. Note that we (Xoserve) have no responsibility for any assurance / governance documentation – this is all with NG." Further update rec'd from Tony Long today confirming CCN due date should be 31/03/11.
16/02/11 AK - Discussed at Workload Meeting today. Implementation has taken place - date to be confirmed. Closedown will be carried out by National Grid.
19/01/11 AK - Tony Long advised that the Implementation due date has been amended from 15/02/11 to 28/02/11.
05/01/11 KB - Imp due date moved from 10/01/11 to 15/02/11 per Workload meeting minutes.                                                                                                                                          22/12/10 AK - Discussed at Workload Meeting today. Implementation due date amended from 23/12/10 to 10/01/11.
02/12/10 AK - Update rec'd from Tony Long. Ongoing awaiting update from Sat Kalsi. Implementation due date amended from 19/11/10 to 23/12/10.
14/10/10 AK - Discussed at Workload Meeting on 13/10/10. Implementation due date amended from 21/10/10 to 19/11/10.
16/09/10 AK - Following recent staff changes, Process Owner amended from Sandra Simpson to Chris Fears.
15/09/10 AK - Discussed at Workload Meeting today. Progress is ongoing. Implementation date amended from 17/09/10 to 21/10/10.
27/08/10 AK - Update rec'd from Tony Long. Steady progress is being made with the icon roll out &amp; distribution of tokens. Date amended to 17/09/10.
09/08/10 AK - Update rec'd from Tony Long. Icon &amp; Token roll out ongoing. Imp due date amended to 27/08/10.
12/07/10 AK - Update rec'd from Tony Long. Continuing to monitor progress. Imp date amended to 06/08/10 for next review.
28/06/10 AK - Update rec'd from Tony Long. No further update. Change is ongoing to DNS. A firewall assessment will be conducted before lockdown. Implementation date amended from 25/06/10 to 09/07/10.
25/05/10 AK - Update rec'd from Tony Long. Progressing. Tokens have been distributed. Icon Roll-Out complete. Implementation date amended to 25/06/10.
12/04/10 AK - Update rec'd from Tony Long. On Saturday 10/04/10 we successfully migrated IGMS &amp; Gemini behind the CMI Gateway. Today, 12th April sees the start of the 30-hour extended running from Warwick. On Thursday, 15th April the extended running will be restored. A further implementation is proposed, therefore implementation due date amended to 04/05/10.
25/03/10 AK - Discussed at Workload Meeting on 24/03/10. Meeting invitation sent to Tony Long for an update / review of Sat's outstanding changes on 12/04/10.
11/03/10 AK - Update rec'd from Tony Long. Change is now progressing, therefore change to be taken off hold &amp; implementation date populated as 02/04/10 for next update.
29/01/10 AK - Email sent to Tony Long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Tony advising that the Process Owner is Sandra Simpson.
27/01/10 AK - Project Start date populated as per the data saved in Clarity.
26/01/10 AK - Update rec'd from Tony Long. Meetings scheduled for implementation &amp; NRP activity.
26/11/09 AK - Discussed at Workload Meeting on 25/11/09. Implementation date was populated in order to drive an update. As this project is "on hold", implementation date removed.
18/11/09 AK - Update rec'd from Tony Long. On hold until Spring 2010.
26/10/09 AK - Update rec'd from Tony Long. GSN migration due on 24/10/09 failed &amp; backed out. There is a technical meeting due to be held this week to establish the cause out of which will be the next steps. 
08/10/09 SU - Implementation date moved from 17/10/09 TO 30/11/09 per Tony Long.                                                               
28/09/09 KB - Implementation date moved from 09/10/09 to 17/10/09 per e-mail from Max Pemberton; Update due to selection of Implementation date of 17th October by NG - they were given three dates initially and have now selected this.
18/09/09 AK - Update rec'd from Tony Long. CNI RAPs against reports for implementation, test case, etc returned. On track for hand over on 06/10/09. 
03/09/09 AK - Update rec'd from Tony Long. Services OAT complete. Report awaiting approval. Implementation strategy due for return 04/09/09. Implementation due date amended from 30/09/09 to 09/10/09.
17/08/09 AK - Update rec'd from Tony Long. The fail over test completed. Implementation strategy ongoing. Execution likely to be early September.
03/08/09 AK - Update rec'd from Tony Long. Implementation strategy walkthrough held. Activities &amp; dependencies identified but timeline yet to be defined. 
14/07/09 AK - Update rec'd from Tony Long. UAT phase due to complete by 17/07/09. No other changes.
06/07/09 AK - Update rec'd from Tony Long. No further update since last update rec'd.
11/06/09 AK - Email rec'd from Tony Long stating "Testing scheduled to run to the 16/7 and then move into the implementation of multiple phases running through to the end 9/2009. PIS target is now the end 2/2010. Status amended to PD-PROD with an "Implementation due" date of 30/09/09.
13/05/09 AK - Max Pemberton requested that this change be brought to the Workload Meeting for formal approval as Commercial are aware of it (Ref: CR07/198), it has financial values against it in the Finance Sheet &amp; work is currently being carried out on it by Sat Kalsi. The change is in relation to Workpack 127. An update is required in order to confirm where we are with this change, therefore the "Received" date has been populated as today with an EQ initial response due on 28/05/09.</v>
          </cell>
          <cell r="AH179" t="str">
            <v>CLSD</v>
          </cell>
          <cell r="AI179">
            <v>40956</v>
          </cell>
          <cell r="AO179">
            <v>40574</v>
          </cell>
          <cell r="AP179">
            <v>40956</v>
          </cell>
        </row>
        <row r="180">
          <cell r="A180">
            <v>1130</v>
          </cell>
          <cell r="B180" t="str">
            <v>COR1130</v>
          </cell>
          <cell r="C180" t="str">
            <v>Programme Management Software</v>
          </cell>
          <cell r="D180">
            <v>40522</v>
          </cell>
          <cell r="E180" t="str">
            <v>PD-CLSD</v>
          </cell>
          <cell r="F180">
            <v>40522</v>
          </cell>
          <cell r="G180">
            <v>0</v>
          </cell>
          <cell r="H180">
            <v>39491</v>
          </cell>
          <cell r="J180">
            <v>0</v>
          </cell>
          <cell r="N180" t="str">
            <v>Prioritisation Meeting 20/02/08</v>
          </cell>
          <cell r="O180" t="str">
            <v>Lorraine Cave</v>
          </cell>
          <cell r="P180" t="str">
            <v>BI</v>
          </cell>
          <cell r="Q180" t="str">
            <v>CLOSED</v>
          </cell>
          <cell r="R180">
            <v>0</v>
          </cell>
          <cell r="T180">
            <v>0</v>
          </cell>
          <cell r="U180">
            <v>39532</v>
          </cell>
          <cell r="V180">
            <v>39574</v>
          </cell>
          <cell r="W180">
            <v>39734</v>
          </cell>
          <cell r="X180">
            <v>39734</v>
          </cell>
          <cell r="Y180" t="str">
            <v>Ian Wilson</v>
          </cell>
          <cell r="AC180" t="str">
            <v>RCVD</v>
          </cell>
          <cell r="AD180">
            <v>40522</v>
          </cell>
          <cell r="AE180">
            <v>0</v>
          </cell>
          <cell r="AF180">
            <v>6</v>
          </cell>
          <cell r="AG180" t="str">
            <v>21/07/16: Cm This has been closed after a long time - since 2010 no actions received._x000D_
03.11.15- CM chased Jie about this_x000D_
28/09/15- CM spoke to Jie about this one and she is going to investigate with regards to the closure of the finances._x000D_
19/08/15- CM  Emailed Mark Bignall again to get confirmation for close down._x000D_
17/08 CM I have emailed DT for an up date - As this one is an internal spend no CCN would be required. No Closedown document or CNN has been received. Last emails were chasing a new CCN date back in August 2012. Can we close this one down now?_x000D_
_x000D_
20/07/15 CM  LC advised me to speak with DT about this one for an update._x000D_
_x000D_
10/09/12 KB - Transferred from DT to LC due to change in roles.                                                                             _x000D_
16/02/12 AK - Discussed at Workload Meeting on _x000D_
15/02/12. Planned completion is now 30/04/12._x000D_
18/11/11 AK - As part of the CCN Amnesty, CCN due date amended from 28/11/11 to 1/01/12._x000D_
01/11/11 AK - CCN due date amended from 21/10/11 to 28/11/11 per Dave Turpin._x000D_
16/09/11 AK - Dave Turpin requested that CCN due date is amended from 22/09/11 to 21/10/11._x000D_
08/09/11 AK - Discussed at Workload Meeting on 07/09/11. Dave Turpin will advise of new CCN due date, however on checking, CCN due date was amended from 22/08/11 to 22/09/11 at the Workload Meeting on 31/08/11._x000D_
28/07/11 AK - Discussed at Workload Meeting on 27/07/11. CCN due date amended from 22/07/11 to 22/08/11._x000D_
24/06/11 AK - Discussed at Workload Meeting on 22/06/11. CCN due date amended from 15/06/11 to 22/07/11._x000D_
18/05/11 AK - Update rec'd from Dave Turpin. CCN due date amended from 27/05/11 to 15/06/11._x000D_
05/05/11 AK - Discussed at Workload Meeting on 04/05/11. CCN due date amended from 13/05/11 to 27/05/11._x000D_
14/04/11 AK - Discussed at Workload Meeting on 13/04/11. CCN due date amended from 26/04/11 to 13/05/11._x000D_
07/04/11 AK - Discussed at Workload Meeting on 06/04/11. CCN due date amended from 08/04/11 to 26/04/11._x000D_
30/03/11 AK - Discussed at Workload Meeting today. CCN due date amended from 23/03/11 to 08/04/11._x000D_
16/03/11 KB - Discussed at Workload meeting today - CCN due to be confirmed._x000D_
_x000D_
09/03/11 AK - Discussed at Workload Meeting today. CCN due date amended from 09/03/11 to 23/03/11._x000D_
24/02/11 AK - Discussed at Workload Meeting held on 23/02/11. CCN due date amended from 23/02/11 to 09/03/11._x000D_
09/02/11 AK - Discussed at Workload Meeting today. CCN due date amended from 31/01/11 to 23/02/11._x000D_
13/12/10 AK - Email rec'd from Rachel Nock stating "Further to our conversation the other day regarding the above change, Steve A has confirmed that we can now start on the Closedown activities for this one."_x000D_
03/12/10 AK - Update rec'd from Rachel Nock. PIA went to XEC in October for approval but was completed on the wrong form. It will now be raised on the correct form &amp; passed to John Trevena to sign off. All the work that was detailed in the Business Case has been completed. A meeting has been arranged with Steve Adcock for Friday, 10/12/10 where it is intended that he signs off the PID &amp; agrees to close project._x000D_
21/07/15 CM Update from LC- As discussed this morning, this one was Dave T, I’ve wrote to him and he is looking into it and will get back to you._x000D_
_x000D_
25/11/10 AK - Discussed at Workload Meeting on 24/11/10 following a review of documents sent awaiting authorisation. Change has been implemented. Programme Office to arrange meeting with Project Team to update change to reflect correct status.
22/06/10 AK - Update rec'd from Dave Turpin. The PID is still with Steve Adcock for approval, therefore no further update is available at this time.
07/06/10 AK - Email sent to Rachel Nock stating "This change is currently at BE-SENT status as at 13/10/08. The last update we received was on 22/03/10 &amp; stated "The updated PID has been drafted and is awaiting review and approval by Steve. We hope to complete this by the end of the week." A previous update confirmed that approval of the PID would equate to the Change Authorisation, therefore I guess this Project is now further along than currently shown in the Tracking Sheet.  Please can you confirm the date the PID was approved, whether a Scope Notification (or equivalent) is being produced &amp; if it is not, what is the implementation or close-down date for this change?"
22/03/10 AK - Email sent to Rachel Nock stating "This change is currently at BE-SENT status. The last updates we received are detailed below. Please can you have a look into this &amp; provide me with an update so that I can ensure the Tracking Sheet correctly reflects the situation." Email rec'd back from Rachel stating "The updated PID has been drafted and is awaiting review and approval by Steve. We hope to complete this by the end of the week."
07/07/09 AK - Email rec'd from Julie Smart stating "Please can you change the contacts under COR1130 from Max and Manesh to Rachel and Sarah Thwaite."
19/05/09 AK - Manesh Bulsara confirmed that the PID has not yet been signed off by Steve Adcock. Once sign-off has been obtained, this will equate to the CA.
12/03/09 AK - Ian Wilson advised that the Project Manager should be amended from Ian Wilson to Dave Turpin. Dave confirmed that the Project Analyst will remain as Max Pemberton / Manesh Bulsara.
03/02/09 AK - Email rec'd from Ian Wilson stating "I have reviewed and approved this PID, it is currently with Steve for his final review and approval. I expect it to be approved within the next week."
02/02/09 AK - Email sent to Ian Wilson stating "Please can you advise whether the attached PID was approved &amp; if it was, when did it happen?"
06/05/08 SU - Update received from Max Pemberton - There have been delays signing off the Stage 1 plan, although the remainder of the PID has been approved, hence we would shortly be able to go through the SN and into PD stages.  He will inform when this is the case.
28/04/08 AK - Ian Wilson advised verbally that he had reviewed the PID &amp; passed back comments to Max / Manesh. Once the PID has been amended based on Ian's comments, it needs to go to Steve Adcock for approval. In view of this, there is no update to the status at this time.
21/04/08 AK - Email rec'd from Max Pemberton on 21/04/08 stating "Can you check with Manesh as to the date we gave the PID to Ian for approval, this should mean you can fill in the actual BER delivery and check with Manesh for the approvals (if we have them yet)". Email rec'd from Manesh Bulsara stating "PID was sent to Ian for review on 09/04/2008. No approval has been given as Ian is still reviewing the Project Plan. I will chase him today."
10/03/08 AK - Email rec'd from Max Pemberton stating "We have issued the Project Brief and IP Plan today for authorisation (EQR Delivery). The authorisation of the Brief and IP Plan would equate to the receipt of the BEO &amp; am hoping to get that within the next few days. Following approval of the above, our plan is to be get the PID out for review by the end of March - this would be the equivalent of the BER Delivery, however I'll confirm the actual date once the Brief &amp; IP Plan have been approved (in case there is a delay or change of scope)". Tracking sheet updated to show EQR delivery.
14/02/08 AK - Email rec'd from Max Pemberton stating "I may have mislead with my intentions for the project "COR1130" when I sent my last email. I had intended to just get the number initially to allow the set-up of the files and shared area - then get the project rubber stamped at the next Prioritisation;  as they hadn't discussed it at the recent one, its appearance in the minutes may come as a surprise to the attendees! Also, 
The project should be titled "Programme Management Software" The email that I had given as mandate admittedly referred to Microsoft Project (as at the time of that email being written that was the intention) but the 'project' as far as we are looking at it now, is non specific in terms of a solution, and will encompass the investigation of a number of options. I haven't seen the CO Log &amp; Track sheet, but the description should probably be as follows: Project initiated to initially investigate options for improving methods and tools employed to both manage projects/programmes and the management information available; followed by (subject to Project Board &amp; further Financial approval) the implementation of the preferred option." Project title amended &amp; change to be submitted to Prioritisation Meeting on 20/02/08.
13/02/08 AK - Email rec'd from Max Pemberton stating "Please see the attached which would act as a Mandate for the logging and start up of a 'project' to investigate the implementation of Programme Management Software. Initially wasn't going to run this as a project as it was just some investigation work, however it is starting to get a little more formal and hence it would be worth having this logged and tracked. Can you do the necessary &amp; let me know the number. The change would be in Pot 6 - Business Improvement, PM as Ian for now but he is also the Senior user as I see it so that may change!" COR number supplied to Max / Manesh &amp; project set up as "Microsoft Project Increased Functionality". Authorisation of project minuted in Prioritisation Minutes 13/02/08.</v>
          </cell>
          <cell r="AH180" t="str">
            <v>CLSD</v>
          </cell>
          <cell r="AI180">
            <v>42928</v>
          </cell>
          <cell r="AJ180">
            <v>39517</v>
          </cell>
          <cell r="AK180">
            <v>39517</v>
          </cell>
          <cell r="AP180">
            <v>40939</v>
          </cell>
        </row>
        <row r="181">
          <cell r="A181">
            <v>1133</v>
          </cell>
          <cell r="B181" t="str">
            <v>COR1133</v>
          </cell>
          <cell r="C181" t="str">
            <v xml:space="preserve">DM Elective Service </v>
          </cell>
          <cell r="D181">
            <v>40168</v>
          </cell>
          <cell r="E181" t="str">
            <v>PD-CLSD</v>
          </cell>
          <cell r="F181">
            <v>42474</v>
          </cell>
          <cell r="G181">
            <v>0</v>
          </cell>
          <cell r="H181">
            <v>39673</v>
          </cell>
          <cell r="J181">
            <v>0</v>
          </cell>
          <cell r="K181" t="str">
            <v>ALL</v>
          </cell>
          <cell r="M181" t="str">
            <v>Joel Martin</v>
          </cell>
          <cell r="N181" t="str">
            <v>Prioritisation Meeting 13/08/08</v>
          </cell>
          <cell r="O181" t="str">
            <v>Lorraine Cave</v>
          </cell>
          <cell r="P181" t="str">
            <v>CR</v>
          </cell>
          <cell r="Q181" t="str">
            <v>CLOSED</v>
          </cell>
          <cell r="R181">
            <v>1</v>
          </cell>
          <cell r="T181">
            <v>58000</v>
          </cell>
          <cell r="U181">
            <v>39748</v>
          </cell>
          <cell r="V181">
            <v>39762</v>
          </cell>
          <cell r="W181">
            <v>39912</v>
          </cell>
          <cell r="X181">
            <v>39912</v>
          </cell>
          <cell r="Y181" t="str">
            <v>XM2 Review Meeting 31/03/09</v>
          </cell>
          <cell r="Z181">
            <v>522390</v>
          </cell>
          <cell r="AC181" t="str">
            <v>SENT</v>
          </cell>
          <cell r="AD181">
            <v>40198</v>
          </cell>
          <cell r="AE181">
            <v>1</v>
          </cell>
          <cell r="AF181">
            <v>4</v>
          </cell>
          <cell r="AG181" t="str">
            <v>14/04/16: Email confirming from Finance (Mark Bignell) to now close down these 3 projects - COR1133,  and COR1483 can be closed.  I have the final spend as being £613,160.30.  There are no further invoices expected._x000D_
21/03/16: LC in planning meeting -_x000D_
14/12/15 : Planning Meeting - LC SEEING FINANCE THIS AFTERNOON TO AGREE NEXT ACTIONS._x000D_
16/10/15 EC: Update following Portfolio Plan Meeting, 15/10/15 - Finance have lost the paperwork, LC to speak to Mark. Update to end of November. _x000D_
01/10/15: CM - Emma Catton has emailed reminding LC and MB that the ECF and CCN is due to be complted today._x000D_
09/09/15 CM -  Update from LC– Mark can’t find the ECF to confirm close down, so LC is looking into this/will put together another. We’ve moved closedown back to end-Sept._x000D_
19/08/15 CM &amp; DC have email chasing for PIA so it can be closed off _x000D_
21/07/15 CM Update from LC - I’ve wrote to Mark Bignell again and asked him for an update, he has the signed PIA, so do not know why we can’t close this one off the system._x000D_
20/07/15 CM - LC has now emailed Mark Bignall for an update and this is still on track to 100% closedown by the end of August 2015._x000D_
30/06/15- CM - LC to check with Mark Bignell that this can be 100% closed._x000D_
11/05/12 AK - Email rec'd from Vicky Palmer confirming that Alison Jennings is the contact for future authorisation of closures etc. Process Owner amended from Vicky to Alison &amp; email sent to Alison confirming this.
20/03/12 AK - Discussed at Workload Meeting on 14/03/12. Planned completion is now 18/05/12.
10/02/12 AK - Discussed at Workload Meeting on 08/02/12. Planned completion is now 29/02/12.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25/05/11.CCN due date amended from 01/06/11 to 01/07/11.
20/04/11 AK - Update rec'd from Harvey Padham. CCN due date amended from 28/04/11 to 01/06/11. All invoices have been received. Project Team are currently challenging IP costs.
21/03/11 KB - Update received from Lewis Plummer - final invoices are being collated - amend CCN due date from 31/03/11 to 28/04/11.  11 &amp; COR1483 will form part of this CCN - CCN due dates for these projects should also be amended to 28/04/11 to bring them in line.                                                                                                                                                                       20/01/11 AK - Update rec'd from Lewis Plummer. There are still discussions ongoing to agree final costs. CCN due date to be populated as 31/03/11.
22/11/10 AK - All User email rec'd from Lorraine Cave stating implementation was successfully completed over the weekend 20th/21st Nov. Email sent to Lorraine stating "Following the successful implementation of the above change this weekend, please can you supply a "Current CCN Due Date" to ensure this project progresses to completion."
17/03/10 AK - Update rec'd from Lorraine Cave advising that analysis has been completed &amp; ADR is being approved. Technical Design phase now underway.  
24/02/10 AK - Update rec'd from Lorraine Cave. Implementation date amended from 17/04/10 to 22/11/10. Implementation date for COR0293, COR1251 &amp; COR1483 is to remain 17/04/10 as these are being carried out as separate developments within the project &amp; should be implemented earlier than COR1133.
05/02/10 AK - Email rec'f from Max Pemberton stating "Lewis has confirmed the start date as 21/12/09."
13/01/10 AK - Update rec'd from Lorraine Cave stating "Project Scope ready for issue".
11/01/09 AK - COR0293, COR1251 &amp; COR1483 are all being carried out under DM Elective, therefore whenever an update is made to the status or target dates of this change, please ensure these projects are also updated.
06/01/10 AK - Email rec'd from Lorraine Cave stating "Analysis underway and due to finish 29 Jan." 
23/12/09 AK - Lewis Plummer advised that the Change Authorisation for the revised BER was rec'd from Joel Martin on 21/12/09 &amp; implementation is planned for 17/04/10.
15/12/09 AK - Revised BER sent to All Networks with a note stating "The revised BER has removed references &amp; costs associated with the UNC 4.4 change which has been removed from the scope of DM Elective &amp; implemented as a separate change. Can you please review &amp; provide the CA at your earliest convenience in order to commence work on 21st December 2009." The status for this change is already BE-SENT with the date the original BER was sent out. Change taken off hold.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19/06/09 AK - Email rec'd from Lewis Plummer stating "COR1133 is currently on hold until Modification approval is received (this is likely to be soon!), until then can you please update this on the Logging and Tracking spreadsheet." Change put on hold.
29/04/09 AK - Email sent from Simon Trivella to Joel Martin stating "I agree with you version of events from Friday. I'm happy for the change to be funded by the COB &amp; the BIB &amp; not as part of COR1133. As this service should already form part of xoserve's capabilities, &amp; that any DN may wish to take advantage of it in the future, I also support it being funded through Pot 3 (100% DNs)."
29/04/09 AK - Email rec'd from Joel Martin stating "The UNC Validation rules 4.4 were discussed at last week's DN forum where I solicited the views of the networks present (WWU, NGD &amp; SGN) as to whether the specific change required to meet 4.4 should be separated out from MOD224 (COR1133) &amp; funded by the DNs. I believe all networks are supportive of separating the required change away from COR1133 to ensure it is implemented as soon as possible and is not held back by any lack of progress in relation to MOD224. As far as funding the £15K to implement the strategic change SGN &amp; WWU are supportive of Change pot funding. NGD &amp; NGN will need to confirm separately. The additional £10.5K for the tactical element, I understand will be picked by xoserve. I also understand that in addition to these charges will may be implementation costs associated with the change which may be attributable to the Change budget."
16/04/09 AK - Email sent from Dave Addison to Joel Martin stating "With reference to the attached, given the lack of interest in the DM Elective change from Shippers &amp; your concern that the discussions whether to implement or not may be very protracted, we have started work on the BER for progressing UNCVR4.4 independently. Our recommendation will be that we undertake the strategic change – as this will eliminate the need to do an annual reconciliation. Given this, the proposed approach is that xoserve picks up the cost for the tactical change, &amp; that the marginal cost for the strategic is attributed to the Change Order budget. On your return could you please solicit the views of your fellow Change Managers about whether you wish to bring this forward &amp; do as an initial implementation, &amp; also confirm the proposed funding arrangements (whether Scotia only, or all DNs, or all Networks).  If Scotia only, might be worthwhile confirming whether the resource cost will still be cost base. The break down of the tactical &amp; marginal costs are provided in Lewis’ slides – 10.5k and 15k respectively, but implementation costs are yet to be concretely attributed to BI or COB. Formal split of the implementation costs will be subject to review prior to release of the BER. Once agreed, could you please put together a note asking us to consider separation of the implementation timescales – mentioning the uncertainty of delivery timescales – if at all - of the DM Elective change."
20/03/09 MP - Email from JM confirming acceptance of the date change mentioned below
19/03/09 AK - Email sent from Dave Addison to Joel Martin today stating "With reference to our earlier conversation, I can confirm that we will not deliver the BER for DM Elective on 20th March as originally planned. The paper is scheduled for discussion at the XEC w/c 6th April, so I shall provide this document to you on 9th April 2009.  If you are in agreement with this date, I shall update Programme Office and the Change Tracker spreadsheet, with this amendment being a ‘negotiated change’ – i.e. it will not cause a failure in the statistics. Please let me know if you are happy with this approach." Awaiting confirmation to change date.
04/03/09 AK - Discussed at Workload Meeting today. Initial review of the BER was carried out at XM2 Review Meeting on 10/03/09.
14/01/09 AK - Spoke to Dave Addison who confirmed that this change should be reportable to Networks. Field changed from "N" to "Y".
21/11/08 SU - The BER initial response sent on the 7/11/08 was to give a holding date for when we would be able to provide a firm BER delivery date,  we have received an update today and issued it as a further BER Initial response .
16/09/08 AK - External Spend Category populated as requested by Max Pemberton.
11/09/08 AK - Max Pemberton sent Dave Addison an email stating "From what category should DM Elective be funded?"
01/09/08 AK - Lewis Plummer confirmed that this is an "All Network" change &amp; the NOR should be shown as Joel Martin. These fields are currently blank. Tracking Sheet amended.
13/08/08 SU - Originally raised by JM as a ROM due to timescales xoserve has elected to take this forward as a Change Recommendation and work has been authorised at today's Prioritisation Meeting</v>
          </cell>
          <cell r="AH181" t="str">
            <v>CLSD</v>
          </cell>
          <cell r="AI181">
            <v>40504</v>
          </cell>
          <cell r="AJ181">
            <v>39692</v>
          </cell>
          <cell r="AK181">
            <v>39692</v>
          </cell>
          <cell r="AL181">
            <v>40185</v>
          </cell>
          <cell r="AM181">
            <v>40200</v>
          </cell>
          <cell r="AN181">
            <v>40200</v>
          </cell>
          <cell r="AO181">
            <v>40504</v>
          </cell>
          <cell r="AP181">
            <v>40939</v>
          </cell>
        </row>
        <row r="182">
          <cell r="A182">
            <v>2011</v>
          </cell>
          <cell r="B182" t="str">
            <v>COR2011</v>
          </cell>
          <cell r="C182" t="str">
            <v>SPAA Creation of Product Id</v>
          </cell>
          <cell r="E182" t="str">
            <v>PD-CLSD</v>
          </cell>
          <cell r="F182">
            <v>40918</v>
          </cell>
          <cell r="G182">
            <v>0</v>
          </cell>
          <cell r="H182">
            <v>40365</v>
          </cell>
          <cell r="I182">
            <v>40396</v>
          </cell>
          <cell r="J182">
            <v>0</v>
          </cell>
          <cell r="K182" t="str">
            <v>ADN</v>
          </cell>
          <cell r="M182" t="str">
            <v>Simon Trivella</v>
          </cell>
          <cell r="N182" t="str">
            <v>Workload Meeting 01/09/10</v>
          </cell>
          <cell r="O182" t="str">
            <v>Dave Turpin</v>
          </cell>
          <cell r="P182" t="str">
            <v>CO</v>
          </cell>
          <cell r="Q182" t="str">
            <v>CLOSED</v>
          </cell>
          <cell r="R182">
            <v>1</v>
          </cell>
          <cell r="T182">
            <v>0</v>
          </cell>
          <cell r="U182">
            <v>40417</v>
          </cell>
          <cell r="AE182">
            <v>0</v>
          </cell>
          <cell r="AF182">
            <v>3</v>
          </cell>
          <cell r="AG182" t="str">
            <v>10/01/12 AK - Email rec'd from Simon Trivella stating "Thanks Dave, in that case I totally agree that COR 2011 can be closed/withdrawn." Change closed.
10/01/12 AK - Email sent to Simon Trivella from Dave Addison stating "We talked about this at one of the recent SPAA meetings, and there was no interest in pursuing putting validation against the metering attributes provided in SPAA flows which would be achieved by increased governance of MDD and the Product Id. I’d suggest that on this basis the Product Id change is withdrawn."
09/01/12 AK - Email rec'd from Simon Trivella on 09/01/12 stating "To be honest I know very little (nothing) about this COR..... Dave A / Joel  – Can you confirm whether it is still required?"
03/01/12 AK - Email sent by Murray Thomson to Simon Trivella stating "We understand that SPAA Ltd does not want any upfront validation and this therefore means that COR2011 – Creation of SPAA Product id, may be closed?  If you are in agreement, please respond to .Box.xoserve.changeorders.  Let me know if you require any further information."
14/04/11 AK - Update rec'd from Dave Turpin. There is currently no Analyst assigned to this change. 
16/09/10 AK - Discussed at Workload Meeting on 15/09/10. This change was discussed at CMSG on 08/09/10. BE IR is to be suspended as clarity of requirements is to be sought from UNCC. Minutes of CMSG meeting state "Further analysis indicates that requirements are potentially already met; discussions are ongoing to establish whether this will offer a complete solution for all scenarios. The Business Analysis Team will continue analysis before making a recommendation to Change Managers. Meeting agreed that ROM should be placed on hold." BE IR date removed &amp; change put on hold.
01/09/10 KB - Change formally approved at Workload meeting.  Assigned to DT as PM, Alison Jennings as lead manager.  DT to confirm Business Analyst.                                                             
20/07/10 AK - This change has not yet been formally approved. An Initial Response notification was sent to Networks advising that investigation into the change is currently taking place &amp; a further initial response will be provided by 06/08/10. This change was passed to the BAT Team following the Workload Meeting held on 28/07/10 to carry out analysis in order to provide an EQ IR by 06/08/10 as there was no availability within the Project Teams to do this. This change remains unapproved &amp; "Managerless".</v>
          </cell>
          <cell r="AH182" t="str">
            <v>CLSD</v>
          </cell>
          <cell r="AI182">
            <v>40918</v>
          </cell>
          <cell r="AJ182">
            <v>40417</v>
          </cell>
          <cell r="AK182">
            <v>40417</v>
          </cell>
        </row>
        <row r="183">
          <cell r="A183">
            <v>2020</v>
          </cell>
          <cell r="B183" t="str">
            <v>COR2020</v>
          </cell>
          <cell r="C183" t="str">
            <v>Testing Tool</v>
          </cell>
          <cell r="D183">
            <v>40794</v>
          </cell>
          <cell r="E183" t="str">
            <v>PD-CLSD</v>
          </cell>
          <cell r="F183">
            <v>41451</v>
          </cell>
          <cell r="G183">
            <v>0</v>
          </cell>
          <cell r="H183">
            <v>40381</v>
          </cell>
          <cell r="I183">
            <v>40527</v>
          </cell>
          <cell r="J183">
            <v>0</v>
          </cell>
          <cell r="N183" t="str">
            <v>Workload Meeting 28/07/10</v>
          </cell>
          <cell r="O183" t="str">
            <v>Andy Earnshaw</v>
          </cell>
          <cell r="P183" t="str">
            <v>BI</v>
          </cell>
          <cell r="Q183" t="str">
            <v>COMPLETE</v>
          </cell>
          <cell r="R183">
            <v>0</v>
          </cell>
          <cell r="U183">
            <v>40519</v>
          </cell>
          <cell r="V183">
            <v>40724</v>
          </cell>
          <cell r="W183">
            <v>40794</v>
          </cell>
          <cell r="X183">
            <v>40794</v>
          </cell>
          <cell r="Y183" t="str">
            <v>Lee Foster</v>
          </cell>
          <cell r="AC183" t="str">
            <v>RCVD</v>
          </cell>
          <cell r="AD183">
            <v>40794</v>
          </cell>
          <cell r="AE183">
            <v>0</v>
          </cell>
          <cell r="AF183">
            <v>6</v>
          </cell>
          <cell r="AG183" t="str">
            <v>26/06/13 KB - Approval to close COR2020 received from Steve Adcock. _x000D_
24/06/13 KB - Note sent to Jessica advising that we still require formal closedown authorisation from the Process Owner (SA).    _x000D_
14/02/13 KB - Note from Jessica advising that the expenditure completion form is being finalised, project closedown should be 25/02/13.  
14/11/12 KB - PM changed from Andy Simpson to Andy Earnshaw as advised by AS.                                                                                                                                      02/10/12 KB - Following the release of the Manager Aligned report, email recd from Jessica advising "The PMB do not want the project to close down yet, as there’s a possibility of further spend. Closedown now due December"
11/07/12 KB - Email received from Jessica advising that "further work has been agreed, so the project CCN date should be moved out to 30/9/2012"                                                                                                                                                                          29/05/12 KB - E mail from Jessica stating that "COR2020 (Performance Test Tool) closedown will extend to 29/6/12 due to some outstanding queries on the project                                                                                        05/03/12 AK - Jessica Harris advised that the planned completion is now 25/05/12.
06/02/12 AK - Email rec'd from Jessica Harris stating "COR2020 was implemented on 13/1/12.  Closedown will complete by 9th March."
03/02/12 AK - Email sent to Jessica Harris stating "Can you let me know what date COR2020 was implemented? Our sheet sows the implementation date as 31/01/12. Also, please can you provide a date when closedown will be completed?"
02/02/12 AK - Email rec'd from Jessica Harris stating "Following yesterday’s Workload meeting, Hannah has asked me to provide an update on COR2020 (Performance Test Tool). I can confirm it has implemented, and the project is now completing documentation for IS Ops prior to closedown."
30/01/12 AK - Email rec'd from Hannah Reddy on 25/01/12 requesting that the Project Manager for this change is amended from Lee Foster to Andy Simpson.
22/11/11 KB -  Following the release of the Manager Aligned Report, email rec'd from Jessica Harris stating "COR2020, Testing Tool now has a completion date of 31/1/12".  Imp due date moved back from 31/12/11 to 31/01/12.                                                                                                                                                                              24/10/11 AK - Minutes from Workload Meeting on 19/10/11 confirm project start date as 10/01/11. 
12/09/11 AK - Following the release of the Manager Aligned Report, email rec'd from Jessica Harris stating "Just a note on COR2020 Performance Test Tool – the implementation date should be down as 31/12/11 (not 31/10/11)." Implementation due date amended.
09/09/11 AK - Update rec'd from Jessica Harris. The revised Business Case was approved yesterday. As this is an internal project, no SN will be produced. Implementation date to be populated as 31/10/11.
26/08/11 AK - Discussed at Workload Meeting on 24/08/11. There have been issues with the Workpack response. A revised Business Case is being written. BER due date amended from 23/08/11 to 06/09/11.
28/07/11 AK - Following the release of the Workload Meeting minutes, email rec'd from Jessica Harris stating "There is a delay in resubmitting the business case for approval as costs are finalised. New anticipated date is 23/8" BER due date amended from 27/07/11 to 23/08/11.
14/07/11 AK - Email rec'd from Jessica Harris following the release of the Workload Meeting minutes, stating "Business case went to XEC on 12/7 and approach agreed in principle.  Formal sign off and approval will be via circulation and should be achieved by 27/7/11."
14/07/11 AK - Discussed at Workload Meeting on 13/07/11. The Business Case was due to go to XEC on 12/07/11 but was delayed. BER due date amended from 12/07/11 to 27/07/11.
01/07/11 AK - Email rec'd from Jessica Harris on 30/06/11 following the release of the Workload Minutes, stating "Business Case going to XEC on 12/7.  Implementation targeted for mid-August". 
15/06/11 AK - Update rec'd from Joanna Harze. Business Analyst should be amended from Matt Rider to Jessica Harris.
06/06/11 AK - Email rec'd from Jessica Harris stating "This is still an internal project. Analysis is in progress, with a decision expected 30/6." BE IR date amended from 14/06/11 to 30/06/11.
01/06/11 AK - Discussed at Workload Meeting today. BE IR due 14/06/11. Project Team to advise Programme Office of new date.
14/04/11 AK - Discussed at Workload Meeting on 13/04/11. Business Paper has been completed but will not be going to XEC this week as further analysis is required. BE IR due date amended from 12/04/11 to 14/06/11.   
30/03/11 AK - Discussed at Workload Meeting today. BE IR is on target for 12/04/11. The Business Paper is going to XEC for review on 12/04/11.
16/03/11 KB - Discussed at Workload meeting - BE IR due date amended from 15/03/11 to 12/04/11.                                                                                                                                                                             09/02/11 AK - Discussed at Workload Meeting today. BE IR date amended from 15/02/11 to 15/03/11.
05/01/11 KB - BEIR due date moved from 18/01/11 to 15/02/11 per Workload meeting minutes.                                                                                                                                                                                                                07/12/10 AK - Email rec'd from Lee Foster stating "Please accept this approved Project Brief." Update rec'd from Matt Rider. Project Brief was released as EQR equivalent. Approval already obtained from Steve Adcock (BEO equivalent). Business Case is now being produced (BER equivalent). BE IR date populated as 18/01/11.
25/11/10 AK - Discussed at Workload Meeting on 24/11/10. EQ IR date moved back to 15/12/10.
18/11/10 AK - Discussed at Workload Meeting on 17/11/10. New EQ IR date to be advised.
27/10/10 KB - ER initial response date moved back from 01/11/10 to 24/11/10 per discussion with Matt Rider outside of the Workload meeting.  The EQ will be in the form of a Project Brief.                                                                                                                                           20/10/10 AK - Discussed at Workload Meeting today. Matt Rider to supply an update.
30/09/10 AK - Discussed at Workload Meeting on 29/09/10. EQ IR date moved back to 01/11/10.
15/09/10 AK - Discussed at Workload Meeting today. Following responses rec'd from both Wipro &amp; TCS, a Project Brief is to be prepared by the Project Team, including a timeline &amp; multiple options for solution. EQ IR date amended from 10/09/10 to 08/10/10.
12/08/10 AK - Matt Rider provided an update stating that a Workpack has been requested &amp; he is currently awaiting a response. EQ IR date amended to 10/09/10.
12/08/10 AK - Email rec'd from Matt Rider stating "At the moment there is no defined pot in which to fund COR2020. Usually I would assume that this piece of work would be funded via the business improvements budget, though I am being led to believe that this particular 'pot' is looking slightly empty at the moment! Currently we are unsure as to how to fund this project going forward, I think some detailed thought and consideration needs to be given at a 'management' level as to how and from where the money will come from to pay for this. Obviously with where we are at the moment this isn't currently an issue but once we get to a position where a Business Case with our recommendation is produced then someone will need to make a decision on how to pay for this project. I will be raising a risk on Clarity re: how this piece of work is to be funded." 
29/07/10 AK - Email sent to Matt Rider stating "At Workload Meeting we logged this project against External Spend Pot 6 - Business Improvement but Ian has pointed out that there is no remaining funding in this Pot. Please can you have a look at this &amp; let us know where the funding for this change is to be taken from."</v>
          </cell>
          <cell r="AH183" t="str">
            <v>CLSD</v>
          </cell>
          <cell r="AI183">
            <v>41451</v>
          </cell>
          <cell r="AJ183">
            <v>40519</v>
          </cell>
          <cell r="AK183">
            <v>40519</v>
          </cell>
          <cell r="AO183">
            <v>40939</v>
          </cell>
          <cell r="AP183">
            <v>41089</v>
          </cell>
        </row>
        <row r="184">
          <cell r="A184">
            <v>2029</v>
          </cell>
          <cell r="B184" t="str">
            <v>COR2029</v>
          </cell>
          <cell r="C184" t="str">
            <v>Improving the availability of meter read history &amp; asset information</v>
          </cell>
          <cell r="D184">
            <v>40599</v>
          </cell>
          <cell r="E184" t="str">
            <v>PD-CLSD</v>
          </cell>
          <cell r="F184">
            <v>41285</v>
          </cell>
          <cell r="G184">
            <v>1</v>
          </cell>
          <cell r="H184">
            <v>40392</v>
          </cell>
          <cell r="I184">
            <v>40421</v>
          </cell>
          <cell r="J184">
            <v>0</v>
          </cell>
          <cell r="K184" t="str">
            <v>ADN</v>
          </cell>
          <cell r="M184" t="str">
            <v>Alan Raper</v>
          </cell>
          <cell r="N184" t="str">
            <v>Workload Meeting 04/08/10</v>
          </cell>
          <cell r="O184" t="str">
            <v>Lorraine Cave</v>
          </cell>
          <cell r="P184" t="str">
            <v>CO</v>
          </cell>
          <cell r="Q184" t="str">
            <v>COMPLETE</v>
          </cell>
          <cell r="R184">
            <v>1</v>
          </cell>
          <cell r="T184">
            <v>6954</v>
          </cell>
          <cell r="U184">
            <v>40479</v>
          </cell>
          <cell r="V184">
            <v>40493</v>
          </cell>
          <cell r="W184">
            <v>40578</v>
          </cell>
          <cell r="X184">
            <v>40578</v>
          </cell>
          <cell r="Y184" t="str">
            <v>XM2 Review Meeting 01/02/11</v>
          </cell>
          <cell r="Z184">
            <v>38510</v>
          </cell>
          <cell r="AC184" t="str">
            <v>SENT</v>
          </cell>
          <cell r="AD184">
            <v>40610</v>
          </cell>
          <cell r="AE184">
            <v>0</v>
          </cell>
          <cell r="AF184">
            <v>3</v>
          </cell>
          <cell r="AG184" t="str">
            <v>11/01/13 DP - CCN Received from Alan Raper on 10/01/13. CCN Sent to distribution. Status of COR CLSD.
16/02/12 AK - Discussed at Workload Meeting on 15/02/12. Planned completion is now 31/05/12.
14/02/12 AK - Following the release of the Manager Aligned Report, email rec'd from Max Pemberton stating that an implementation &amp; delivery did occur last year, however the scope of the project covered the delivery of a 'Year 1' report &amp; then the successive delivery of a slightly different 'Year 2+' report. The 'Year 1' report was completed but we still need to deliver the 'Year 2+' report. As the stage of the project will not be affected &amp; does not impact any measured targets, rather than create an additional line in the Tracking Sheet progress will be monitored via the comments held here. The CCN for both reports is now planned for 31/05/12. 
06/02/12 AK - Discussed at Workload Meeting on 01/02/12. CCN was due 31/01/12. Following a scope change more work is required therefore the CCN will not be completed until August 2012.
18/11/11 AK - Update rec'd from Ian Bevan. As part of the CCN Amnesty, CCN due date amended from 14/12/11 to 31/01/12.
12/10/11 AK - Discussed at Workload Meeting today. CCN due date amended from 14/10/11 to 14/12/11.
12/09/11 AK - Email rec'd from Rob T. Smith stating "Having checked with the project team it would appear that COR2029 Improving the Availability of Meter Read History and Asset Information was wrongly categorised as pot 5 at the workload meeting of 04 August 2010. The correct pot is pot 3, All Distribution Networks (AND). I think the confusion arose at the meeting, rather than with the person requesting the change (Alan Raper), possibly because the change is User Pays. I have discussed this with Ian Wilson and he is happy for us to change the category on the finance tracker and also on the logging and tracking sheet." External Spend Category amended from Pot 5 to Pot 3.
02/08/11 AK - Update provided by Ian Bevan. CCN due date amended from 10/08/11 to 14/10/11.
16/06/11 AK - Discussed at Workload Meeting on 15/06/11. CCN due date will be 10/08/11.
08/06/11 AK - Update rec'd from Ian Bevan prior to Workload Meeting. Implementation too place on 03/06/11. Email sent to Ian stating "Following implementation on 03/06/11, please can you supply a "Current CCN Due Date" to ensure this project progresses to completion."
26/05/11 AK - Discussed at Workload Meeting on 25/05/11. Implementation date amended from 27/05/11 to 03/06/11.
18/05/11 AK - Update rec'd from Ian Bevan. Implementation due date amended from 20/05/11 to 27/05/11.
05/05/11 AK - Discussed at Workload Meeting on 04/05/11. Implementation date amended from 13/05/11 to 20/05/11.
08/03/11 AK - Ian Bevan advised that the Project Analyst for this change should be Lewis Plummer not Stuart Hegarty. 
07/01/11 AK - Email sent to Alan Raper from Ian Bevan stating "Following on from your conversation with Stuart Hegarty yesterday, we are due to issue the BER today. As discussed we are experiencing delays in obtaining all of the necessary costs required &amp; therefore are unable to complete the BER to a satisfactory standard. Therefore as agreed we will be extending the delivery date of the BER to 04/02/11. The change of BER Delivery date will NOT impact the timescales &amp; overall delivery of this project." BER due date amended from 07/01/11 to 04/02/11 as agreed with Alan.
05/01/11 KB - Discussed at Workload meeting.  Project team are still awaiting costs from App Support which will then require XM2 approval (in the region of £15-16k).  LC/IB to discuss a revised BER date with Alan Raper and advise Programme Office.                                                                          10/11/10 AK - Discussed at Workload Meeting today. Workpack raised. TCS to commence work.
26/10/10 KB - E mail sent by Simon Trivella and Joel Martin to Alan Raper (NOR) confirming their approval to proceed with BEO.                                                                                                           25/10/10 MP - EQR Sent to client.
30/09/10 AK - Email sent to Alan Raper stating "Following the email sent to you on 10/09/10 by Max Pemberton, I understand that on 09/09/10 you had a discussion with Stuart Hegarty regarding the delivery of the EQR for the above change. It was agreed that the date of delivery for the EQR would be amended to allow further industry input as this is likely to dramatically alter the scope of the project &amp; render any existing EQR invalid. In view of this &amp; as agreed with yourself, we will now submit an EQR to you on Monday 25/10/10." EQR due date amended from 10/09/10 to 25/10/10.
23/09/10 AK - Discussed at Workload Meeting on 22/09/10. Response required from Alan Raper confirming agreement to change EQR due date.
16/09/10 AK - Discussed at Workload Meeting on 15/09/10. Following agreement between the Project Team &amp; the NOR to change the due date, an email was sent to Alan Raper on 10/09/10 requesting approval.
09/09/10 MP - Stuart Hegarty informed that he has had a conversation with Alan Raper to agree that an EQR would not be delivered on 10th September due to further uncertainty within the requirements and that we were waiting on further input from the industry before there would be any value in performing an analysis, due to the anticipated impact on the scope. Alan agreed and an email will be sent pushing the date out by 6 weeks to allow this further consultation to have completed. (New Date = 25th October 2010)
27/08/10 AK - EQ IR sent stating "We confirm receipt of the above Change Order &amp; can confirm that the Evaluation Quotation Report will be delivered on 10th September 2010, providing that the data extract requirements stated in the Change Order can be confirmed as an exhaustive list. Any changes to this will be subject to the Change Order process."
16/08/10 AK - Stuart Hegarty requested that we send an Initial Response notification to Networks advising that investigation into the change is currently taking place &amp; a further initial response will be provided by 31/08/10. Email sent to Networks &amp; EQ IR date amended from 16/08/10 to 31/08/10.</v>
          </cell>
          <cell r="AH184" t="str">
            <v>CLSD</v>
          </cell>
          <cell r="AI184">
            <v>41285</v>
          </cell>
          <cell r="AJ184">
            <v>40476</v>
          </cell>
          <cell r="AK184">
            <v>40476</v>
          </cell>
          <cell r="AL184">
            <v>40613</v>
          </cell>
          <cell r="AM184">
            <v>40610</v>
          </cell>
          <cell r="AN184">
            <v>40610</v>
          </cell>
          <cell r="AO184">
            <v>40697</v>
          </cell>
          <cell r="AP184">
            <v>40939</v>
          </cell>
        </row>
        <row r="185">
          <cell r="A185">
            <v>2061</v>
          </cell>
          <cell r="B185" t="str">
            <v>COR2061</v>
          </cell>
          <cell r="C185" t="str">
            <v>PACE</v>
          </cell>
          <cell r="E185" t="str">
            <v>CO-CLSD</v>
          </cell>
          <cell r="F185">
            <v>41197</v>
          </cell>
          <cell r="G185">
            <v>0</v>
          </cell>
          <cell r="H185">
            <v>40616</v>
          </cell>
          <cell r="J185">
            <v>0</v>
          </cell>
          <cell r="N185" t="str">
            <v>Workload Meeting 16/03/11</v>
          </cell>
          <cell r="O185" t="str">
            <v>Lorraine Cave</v>
          </cell>
          <cell r="P185" t="str">
            <v>BI</v>
          </cell>
          <cell r="Q185" t="str">
            <v>CLOSED</v>
          </cell>
          <cell r="R185">
            <v>0</v>
          </cell>
          <cell r="S185">
            <v>41197</v>
          </cell>
          <cell r="AE185">
            <v>0</v>
          </cell>
          <cell r="AF185">
            <v>6</v>
          </cell>
          <cell r="AG185" t="str">
            <v>15/10/12 KB - Closed per emial from Max Pemberton to Lorraine Cave which states "As discussed this is to confirm that you are happy to close down this project. It was raised initially to obtain a WBS code to attract the timesheets for Manesh while he worked on supporting the PACE tool in projects. As that work has now completed this can be closed and removed from the various logs.
14/03/11 AK - Project reference number req'd to set this change up to utilise elements within Clarity. Max advised that an XRN can be set up to accommodate PACE, however it will not be regarded as an official project. Any risks with the appropriate scores will be picked up within the departmental Risk Reporting process &amp; be managed in the normal manner. This reference number had already been allocated to PACE but never used, therefore to avoid any confusion, it has been used for this change. As this change is not following normal project rules &amp; will not be producing project documentation, the status will remain CO-RCVD.</v>
          </cell>
        </row>
        <row r="186">
          <cell r="A186">
            <v>2064</v>
          </cell>
          <cell r="B186" t="str">
            <v>COR2064</v>
          </cell>
          <cell r="C186" t="str">
            <v>Migration of Demand Estimation Service</v>
          </cell>
          <cell r="D186">
            <v>40533</v>
          </cell>
          <cell r="E186" t="str">
            <v>PD-CLSD</v>
          </cell>
          <cell r="F186">
            <v>41109</v>
          </cell>
          <cell r="G186">
            <v>0</v>
          </cell>
          <cell r="H186">
            <v>40438</v>
          </cell>
          <cell r="J186">
            <v>0</v>
          </cell>
          <cell r="N186" t="str">
            <v>Workload Meeting 22/09/10</v>
          </cell>
          <cell r="O186" t="str">
            <v>Dave Turpin</v>
          </cell>
          <cell r="P186" t="str">
            <v>BI</v>
          </cell>
          <cell r="Q186" t="str">
            <v>COMPLETE</v>
          </cell>
          <cell r="R186">
            <v>0</v>
          </cell>
          <cell r="AE186">
            <v>0</v>
          </cell>
          <cell r="AF186">
            <v>6</v>
          </cell>
          <cell r="AG186" t="str">
            <v>14/08/12 KB - Email forwarded by Stephen Chivers which confirms Fiona Cottam's approval (Process Owner had transferred from Linda Whitcroft) to close this project down.  Set to PD-CLSD on 19/07/12 per the date of Fiona's e-mail.                                                     06/01/12 AK - Discussed at Workload Meeting on 04/01/12. Implementation took place on 01/01/12 but some activities remain. Project Team will supply a CCN due date once the remaining actions are complete.
21/06/11 AK - Update rec'd from Stephen Chivers. Project Start Date should be amended from 24/01/11 to 22/09/10.
28/04/11 AK - Following the release of the Manager Aligned Report, email rec'd from Michelle Fergusson stating "The implementation date for this change has been deferred to 1/1/12." Implementation date amended from 01/10/11 to 01/01/12.
24/01/11 AK - Email rec'd from Stephen Chivers stating "This project is an Internal change and consequently no EQR or BER has been produced. The Business Case was approved at the XEC meeting on 21 December 2010 (subject to a number of conditions) and the ‘kick off’ meeting for the project will take place this afternoon. Hopefully the attached document will provide you with the information you require to update the tracking spreadsheet but please do let me know if there is anything else you need." Attached document shows "Project Start Date" as 24/01/11 &amp; "Implementation" date as 01/10/11. EQ IR date of 31/01/11 has been removed. Business Case has been used as the BER &amp; Business Case approval as the CA.
06/12/10 AK - Update rec'd from Stephen Chivers. EQ IR date amended from 30/11/10 to 31/01/11.</v>
          </cell>
          <cell r="AH186" t="str">
            <v>CLSD</v>
          </cell>
          <cell r="AI186">
            <v>41109</v>
          </cell>
          <cell r="AO186">
            <v>40909</v>
          </cell>
          <cell r="AP186">
            <v>41108</v>
          </cell>
        </row>
        <row r="187">
          <cell r="A187">
            <v>3093</v>
          </cell>
          <cell r="B187" t="str">
            <v>COR3093</v>
          </cell>
          <cell r="C187" t="str">
            <v>SGN Monthly DVD Market Sector Code Report – add Current Supplier Name</v>
          </cell>
          <cell r="E187" t="str">
            <v>BE-CLSD</v>
          </cell>
          <cell r="F187">
            <v>41472</v>
          </cell>
          <cell r="G187">
            <v>0</v>
          </cell>
          <cell r="H187">
            <v>41444</v>
          </cell>
          <cell r="I187">
            <v>41457</v>
          </cell>
          <cell r="J187">
            <v>0</v>
          </cell>
          <cell r="K187" t="str">
            <v>NNW</v>
          </cell>
          <cell r="L187" t="str">
            <v>SGN</v>
          </cell>
          <cell r="M187" t="str">
            <v>Joel Martin</v>
          </cell>
          <cell r="N187" t="str">
            <v>Discussed with and allocated to LC in lieu of a Workload meeting. Issued to all internal recipients.</v>
          </cell>
          <cell r="O187" t="str">
            <v>Lorraine Cave</v>
          </cell>
          <cell r="P187" t="str">
            <v>CO</v>
          </cell>
          <cell r="Q187" t="str">
            <v>CLOSED</v>
          </cell>
          <cell r="R187">
            <v>1</v>
          </cell>
          <cell r="S187">
            <v>41486</v>
          </cell>
          <cell r="U187">
            <v>41472</v>
          </cell>
          <cell r="V187">
            <v>41486</v>
          </cell>
          <cell r="AE187">
            <v>0</v>
          </cell>
          <cell r="AF187">
            <v>5</v>
          </cell>
          <cell r="AG187" t="str">
            <v>31/07/2013 - AT COR CLOSED BY JOEL MARTIN</v>
          </cell>
          <cell r="AJ187">
            <v>41471</v>
          </cell>
        </row>
        <row r="188">
          <cell r="A188">
            <v>1154.1400000000001</v>
          </cell>
          <cell r="B188" t="str">
            <v>COR1154.14</v>
          </cell>
          <cell r="C188" t="str">
            <v>High Level Design, Build &amp; Implement</v>
          </cell>
          <cell r="E188" t="str">
            <v>CO-RCVD</v>
          </cell>
          <cell r="F188">
            <v>41437</v>
          </cell>
          <cell r="G188">
            <v>0</v>
          </cell>
          <cell r="H188">
            <v>41437</v>
          </cell>
          <cell r="J188">
            <v>0</v>
          </cell>
          <cell r="O188" t="str">
            <v>Andy Watson</v>
          </cell>
          <cell r="P188" t="str">
            <v>CO</v>
          </cell>
          <cell r="Q188" t="str">
            <v>LIVE</v>
          </cell>
          <cell r="R188">
            <v>0</v>
          </cell>
          <cell r="AE188">
            <v>0</v>
          </cell>
          <cell r="AG188" t="str">
            <v>15/02/16: CM Updated PCC form - _x000D_
IP/DE were previously on hold (TBC) and now being moved to indicative. ‘Pen Test Complete – Production’ was auto-committed but the Workstream has replanned. IP/DE dates are now replanned and active with the programme plan._x000D_
Pen Test Complete – Production. Due to the focus required on Market Trials and demands upon resource, we need to have a Penetration Test to close off the Production Environment work not done in January, and as final round of testing prior to go-live._x000D_
_x000D_
16/10/15 EC: Update following Portfolio Plan Meeting, 15/10/15 - _x000D_
Market Trials L2 Readiness (Entry Assesment) completed on target date. _x000D_
Penetration Testing complete Pre-Production, completed on 9/10. _x000D_
DMTC 2.1 Complete and Market Trials L2, need PCC to commit dates._x000D_
UAT E2E Complete, update finish date until the end of March.</v>
          </cell>
        </row>
        <row r="189">
          <cell r="A189">
            <v>664</v>
          </cell>
          <cell r="B189" t="str">
            <v>COR0664</v>
          </cell>
          <cell r="C189" t="str">
            <v>Information Provision Capability Project  (formerly ODS Project)</v>
          </cell>
          <cell r="E189" t="str">
            <v>PD-CLSD</v>
          </cell>
          <cell r="F189">
            <v>40893</v>
          </cell>
          <cell r="G189">
            <v>0</v>
          </cell>
          <cell r="H189">
            <v>39153</v>
          </cell>
          <cell r="J189">
            <v>0</v>
          </cell>
          <cell r="N189" t="str">
            <v>Investment Committee</v>
          </cell>
          <cell r="O189" t="str">
            <v>Jane Rocky</v>
          </cell>
          <cell r="P189" t="str">
            <v>BI</v>
          </cell>
          <cell r="Q189" t="str">
            <v>CLOSED</v>
          </cell>
          <cell r="R189">
            <v>0</v>
          </cell>
          <cell r="AE189">
            <v>0</v>
          </cell>
          <cell r="AF189">
            <v>7</v>
          </cell>
          <cell r="AG189" t="str">
            <v>03/11/15 - Still no confirmation that this can be closed on the database, so I have emiled Mark Bignell and Vikas. _x000D_
19/08/15 - CM emailed Mark Bignall and he is saying this one should be finished now, but I need written confirmation from Mark B before I can close this on Database- so I have email Mark for this._x000D_
_x000D_
12/02/14 KB - Update requested from Lee with regard to closedown documents._x000D_
_x000D_
06/06/13 KB - Update from Lee Chambers advising that closedown documents are to be agreed with Jane Rocky, hopefully by the end of June (SMIP Board paper needs to be completed first)_x000D_
_x000D_
27/10/12 KB - Update from Lee Chambers - "COR2174 will be closed down this coming week as I have now completed the Expenditure Completion Form and the CCN that I am just in the process of obtaining sign off.
I will then complete COR664 and the expenditure completion form and CCN once I have obtained some final information from Annie and Mark Bignell to ensure that I can fully document these 2 elements!"_x000D_
08/10/12 KB - Update from Lee Chambers - "I am trying to get some time to get these 2 COR’s closed down and hope to be able to do so by the end of October"_x000D_
_x000D_
26/09/12 KB - Project Manager transferred from Annie Griffith to Jane Rocky following re-structure._x000D_
_x000D_
02/03/12 AK - Lee Chambers advised that he is currently waiting for final invoices from NG. Planned completion is now 30/03/12._x000D_
16/02/12 AK - Discussed at Workload Meeting on 15/02/12. Planned completion is now 21/02/12._x000D_
06/02/12 AK - Discussed at Workload Meeting on 01/02/12. CCN was due 15/01/12. Completion of this change has been delayed. XEC approval is due to take place on 21/02/12._x000D_
_x000D_
12/01/12 AK - Discussed at Workload Meeting on 11/01/12. CCN due date of 15/01/12 will not be met as Project Team are still awaiting invoices from CSC which are not expected to be received until February._x000D_
06/01/12 AK - Discussed at Workload Meeting on 04/01/12. Implementation took place on 16/12/11. Completion of the CCN is planned for 15/01/12._x000D_
28/11/11 KB - Update from Lee Chambers - "ODS Decommissioning for COr664 has the last implementation activity planned for 16th December 2011.  We will therefore have invoices to be received from CSC that will not be received until early Jan 2012.  Can I therefore ask that the CCN date for this internal change is moved to 15th Jan 2012 please?  The revised date has unfortunately only just been known last week following CSC advising on the final implementation activities". Imp due date moved back from 20/11/11 to 16/12/11 and CCN due date set to 15/01/12._x000D_
27/10/11 AK - Following the release of the Workload Minutes, Lee Chambers sent an update stating "The final implementation activity for ODS Decommissioning on the Gemini Source system is planned for Sunday 20th November 2011.  Therefore this will mean that invoicing from CSC and Wipro is unlikely to be finalised until mid December 2011 at the earliest so the CCN date needs to be set to represent this, I would suggest setting this for 16/12/11 of which this can be reviewed on an ongoing basis." Implementation due date amended from 31/10/11 to 20/11/11._x000D_
26/10/11 AK - Discussed at Workload Meeting today. All implementations are complete. Programme Office to speak to Project Team to confirm final implementation date &amp; obtain CCN due date._x000D_
_x000D_
14/06/11 AK - Following the release of the Manager Aligned Report, email rec'd from Lee Truman on 13/06/11 stating "Please note that the milestone to complete iteration 3 report development has moved from 30/6/11 to 31/7/11, however, this doesn’t impact the completion date for ODS decommissioning".
12/05/11 AK - Project Manager changed from Jane Rocky to Annie Griffith with effect from 09/05/11.
14/03/11 AK - Following the release of the Manager Aligned Report, email rec'd from Lee Truman stating "The data for iteration 3 drop 2 was successfully implemented 14/3/11. PIS for data is up to 31/5/11. Iteration 3 report development is planned for completion 30/6/11 and ODS decommission is planned for 31/10/11". Spoke to Farook who confirmed that no further implementation will take place on this project. Reports are now being developed, therefore Project is not yet in "Close-down". Current implementation date of 31/10/11 to remain in order to drive the next update.
14/02/11 AK - Following the release of the Manager Aligned Report, update rec'd from Jane Rocky stating that CCN due date has changed from 25/02/11 to 31/10/11, in line with the end of decommissioning for ODS.
20/09/10 AK - Following the release of the Manager Aligned Report, email rec'd from Mohammed Farook stating "Iteration 3 Drop 1 releases 1, 2 and 3 were successfully implemented on 15/8/10, 04/09/10 and 18/09/10. The implementation approach for Iteration 3 Drop 2 has been agreed and the first data entities will be delivered on 4th October 2010 and on the current plan the final data entity will be delivered on the 25/02/2011." Implementation date amended to 25/02/11.
17/08/10 AK - Update rec'd from Lee Truman following the release of the Manager Aligned Report stating "Iteration 3 Drop 1 will now be implemented in 3 releases. Release 1 was successfully implemented on 15/8/10. Release 2 is planned for 4/9/10 and Release 3 is planned for 18/9/10." Implementation due date amended to the final implementation date of 18/09/10.
19/07/10 AK - Update rec'd from Lee Truman following the release of the Manager Aligned Report stating "Can you please update IP project information to state that there will be 2 drops of data for iteration 3. Drop 1 will be implemented on 31/8/10 and drop 2 will be implemented during February 2011". Implementation due date amended to 31/08/10.
12/05/10 AK - Discussed at Workload Meeting today. Iteration 2 was successfully implemented on 10/05/10. Iteration 3 is due to be implemented in July. Implementation due date amended to 31/07/10.
31/03/10 AK - Discussed at Workload Meeting. There are a number of iterations to this project which have different implementation dates. The next implementation is due on 10/05/10. Implementation date amended to 10/05/10 to maintain visibility &amp; updates.
01/02/10 AK - Email sent by Simon Langley to the Change Managers stating "I am writing to let you know of an impending change in responsibilities here at xoserve. Effective today, I have been appointed to the role of UK Lead Manager for Inclusion &amp; Diversity at National Grid, as a consequence of which I am leaving xoserve. Jane Rocky will assume Project Manager responsibility for the IP Project in the interim; a handover between us has been underway for the last couple of weeks and is nearing completion. I just wanted to take this opportunity to wish you well for the future." Email sent back to Simon &amp; Jane stating "Based on the attached note, I have now transferred your Projects to Jane Rocky, therefore from next week, the Manager Aligned Report for Jane will include [COR0664].
09/11/09 AK - Following the release of the Manager Aligned Reports, email rec'd from Lee Chambers stating "IP Iteration 1 implementation was successfully completed for the 9th November 2009 &amp; is now live in production. The plan to deliver Iteration 2 is in progress &amp; the planned date for implementation is 12th April 2010." Implementation date amended from 09/11/09 to 12/04/10. 
04/11/09 AK - Update rec'd from Simon Langley stating that Iteration 1 implementation is on target for this weekend (08/11/09)
21/09/09 AK - Update rec'd from Lee Chambers. IP Iteration 1 Implementation date has been amended from 18/09/09 to 09/11/09.
16/07/09 AK - Email rec'd from Lee Chambers stating "IP Iteration 1 Implementation date is currently planned as the 18/9/09. A re-planning exercise may mean that this date moves slightly. The latest update is that the IP Kit has been installed into Kettering &amp; Peterborough Data Centres &amp; is currently going through Operational Acceptance Testing. TCS are currently developing the Iteration 1 Physical Data Model, BDMR’s &amp; Report Specifications. Source System Data Extracts have been implemented for Conquest, UK Link &amp; Unique Sites with Gemini due to be implemented by the end of July. NG &amp; TCS have completed all required testing activities on the JCAPs File Transfer solution &amp; this will be implemented on the 22/7/09. CSC has packaged all required BO Software components for developer use &amp; this has been rolled out in advance of the UAT phase. Work is in progress to plan all Integration Testing, Service Management Activities (eg Helpdesk Knowledge Tsf Scripts (KT), UAT, Training &amp; Implementation activities for all the future activities to successfully implement IP. Additionally work is in progress with NGT &amp; what they report on from the ODS, DN current reporting requirements &amp; what is required for ODS to be decommissioned. Work is in progress by the IPCC team to document the full requirements of Iteration 2 processes (Logical Data Model, BDMR’s &amp; Report Specifications that need to be provided to TCS for phase 2 of their development contract. It is important to note that once IP Iteration 1 is implemented on 18th September, there will be further implementations that will be required for Iteration 2 (Jan 2010) &amp; Iteration 3 (March 2010). Implementation date amended to 21/09/09 to drive the next progress update.
14/07/09 AK - Spoke to Lee Chambers who will supply update on Thursday, 16/07/09. Implementation date amended to 17/07/09.
23/06/09 AK - No update has been obtained for some time, therefore implementation date populated as 10/07/09 to ensure visibility is not lost.
09/03/09 KB - Update provided by Lee Chambers. "As we have now obtained financial sanction to proceed the status can change to Project Delivery.  A Board paper to proceed to build and implement an IP Capability was sanctioned by xoserve's Board on 06/03/09.  TCS will be the build partner responsible for the infrastructure and application build of the IP Solution"  Status moved to BE-SENT and then onto PD-PROD status date 06/03/09 (the date of approval by the xoserve Board).                                                                                                                                                                                02/02/09 AK - Update provided by Simon Langley. Owing to delays in completing the evaluation of workpack responses, the intention now is to submit an Investment Case to the XEC on 24/02/09 with a view to holding an interim Board Meeting week commencing 02/03/09. 
23/12/08 KB - Update received from Lee Chambers - Analysis &amp; Design Phase completed for IP by Capgemini.  Costs being sourced from 3rd party Providers to allow authorisation of the IP Solution Build via Board Paper on 22/01/09 to be sought.  Status change to BE-PNDG.                  25/04/08 AK - Discussed at Prioritisation Mtg on 23/04/08. Simon Langley advised that the Project Manager needs to change from Bob Marshall to Simon Langley &amp; the Analyst needs to change from Fatima Kala to Lee Truman &amp; Lee Chambers. Tracking sheet updated.
03/04/08 AK - Email rec'd from Simon Langley stating "COR0664 is currently referred to in the Tracking and FAF spreadsheets as the “ODS Project”. I think we should change this to “Information Provision Capability Project” as it is broader than just the ODS." Title amended &amp; note forwarded to anyone involved as detailed in Tracking Sheet.
02/01/08 AK - Verbal update rec'd from Simon Langley. The original scope of the ODS project has been completed however further work may or may not follow. Should further work be required, it is intended that this will be carried out under a new COR number. Status changed to PD-PROD.
05/11/07 AK - Email sent to Simon Langley stating "The above change is currently at CO-RCVD status as at 12/03/07. In March we received an update stating that this project will not follow normal project rules &amp; will have relatively little paperwork in support of it, therefore all "target" dates for release of paperwork should be marked "n/a". Please can you confirm that we are showing this at the correct status &amp; can you supply me with an update in order for the Tracking Sheet to be updated."                                                                                                  
28/03/07 AK - Simon Langley advised that the Business Analyst should be Fatima Kala.
26/03/07 AK - Simon Langley has advised that this project will not follow normal project rules &amp; will have relatively little paperwork in support of it, therefore all "target" dates for release of paperwork should be marked "n/a".
14/03/07 AK - Per Prioritisation Meeting on 14/03/07, Business Case &amp; Project Approval Form as submitted to the Investment Committee provided in order for a project to commence. To be logged as a Business Improvement &amp; not reportable to Networks.
13/03/07 AK - See email from Simon Langley dated 12/03/07 supplying Business Case as submitted to the Investment Committee &amp; Project Approval Form as for this piece of work.</v>
          </cell>
          <cell r="AH189" t="str">
            <v>IMPD</v>
          </cell>
          <cell r="AI189">
            <v>40893</v>
          </cell>
          <cell r="AO189">
            <v>40893</v>
          </cell>
          <cell r="AP189">
            <v>40923</v>
          </cell>
        </row>
        <row r="190">
          <cell r="A190">
            <v>3064</v>
          </cell>
          <cell r="B190" t="str">
            <v>COR3064</v>
          </cell>
          <cell r="C190" t="str">
            <v>MOD0430 – DCC Day 1 – GT Reporting for DCC Charging</v>
          </cell>
          <cell r="E190" t="str">
            <v>PD-CLSD</v>
          </cell>
          <cell r="F190">
            <v>42321</v>
          </cell>
          <cell r="G190">
            <v>0</v>
          </cell>
          <cell r="H190">
            <v>41409</v>
          </cell>
          <cell r="J190">
            <v>0</v>
          </cell>
          <cell r="K190" t="str">
            <v>ALL</v>
          </cell>
          <cell r="M190" t="str">
            <v>Joanna Ferguson</v>
          </cell>
          <cell r="N190" t="str">
            <v>Without going through a Workload meeting.  The CO was drafted by Lee Chambers and allocated upon formal submission by Network.</v>
          </cell>
          <cell r="P190" t="str">
            <v>CO</v>
          </cell>
          <cell r="Q190" t="str">
            <v>CLOSED</v>
          </cell>
          <cell r="R190">
            <v>1</v>
          </cell>
          <cell r="AE190">
            <v>0</v>
          </cell>
          <cell r="AF190">
            <v>42</v>
          </cell>
          <cell r="AG190" t="str">
            <v>13/11/15 CM: CCN Received from Jo Ferguson out of the CMSG meeting. Emailed to the project teams._x000D_
_x000D_
09/11/15 CM: Email received from Helen Pardoe explaining she is not the project manager and we have now taken her off the database and manager aglined report as a manager._x000D_
_x000D_
03/11/15 CM has sent an email chaser for the CCn due back by 4.11.15_x000D_
_x000D_
08/10/15: CM has chased Jo Ferguson for the CCN approval in CMSG meeting. No need to chase her for this for sometime._x000D_
_x000D_
06/10/15 DC CCN sent to JF today as per NP._x000D_
_x000D_
01/10/15: Nisha has drafted the CCn for MR and we will review it and send this onto the networks, once we are happy with it._x000D_
_x000D_
25/09/15: MR has confirmed that Portfolio office can draft the CCN for him for this COR. CM emailed Nisha if she is happy to complete this?_x000D_
_x000D_
19/08/15 CM Emailed Mark Roberts confirming 2831.1_x000D_
 is closed and we are now looking at COR3064. and the CCN will being completed for this change. As per Mark Roberts conversation._x000D_
_x000D_
18/08/15 DC Emailed Helen Pardoe asking for update?_x000D_
_x000D_
17/02/14 KB - Transferred from Lee Chambers to Helen Gohil._x000D_
_x000D_
10/02/14 KB - Note sent to Julie Smart requesting update &amp; implementation date._x000D_
_x000D_
Jan 2014 KB - Update from Lee advised that "this work has been completed (utilised an existing report) - awaiting confirmation that all processes have been updated.  (this update was provided as a hand written note on Manager Aligned report)._x000D_
_x000D_
29/05/2013 AT - Lee Chambers has put this On Hold for the foreseeable future please refer to e-mail (agreed by NOR)</v>
          </cell>
          <cell r="AH190" t="str">
            <v>CLSD</v>
          </cell>
          <cell r="AI190">
            <v>42321</v>
          </cell>
          <cell r="AO190">
            <v>41916</v>
          </cell>
        </row>
        <row r="191">
          <cell r="A191">
            <v>2632</v>
          </cell>
          <cell r="B191" t="str">
            <v>COR2632</v>
          </cell>
          <cell r="C191" t="str">
            <v>New Connections – Interruptible Loads - MOD420</v>
          </cell>
          <cell r="D191">
            <v>41376</v>
          </cell>
          <cell r="E191" t="str">
            <v>PD-CLSD</v>
          </cell>
          <cell r="F191">
            <v>41590</v>
          </cell>
          <cell r="G191">
            <v>0</v>
          </cell>
          <cell r="H191">
            <v>41333</v>
          </cell>
          <cell r="I191">
            <v>41347</v>
          </cell>
          <cell r="J191">
            <v>0</v>
          </cell>
          <cell r="K191" t="str">
            <v>ADN</v>
          </cell>
          <cell r="M191" t="str">
            <v>Joel Martin</v>
          </cell>
          <cell r="N191" t="str">
            <v>Workload Meeting 06/03/13</v>
          </cell>
          <cell r="O191" t="str">
            <v>Lorraine Cave</v>
          </cell>
          <cell r="P191" t="str">
            <v>CO</v>
          </cell>
          <cell r="Q191" t="str">
            <v>COMPLETE</v>
          </cell>
          <cell r="R191">
            <v>0</v>
          </cell>
          <cell r="S191">
            <v>41590</v>
          </cell>
          <cell r="U191">
            <v>41372</v>
          </cell>
          <cell r="V191">
            <v>41368</v>
          </cell>
          <cell r="W191">
            <v>41368</v>
          </cell>
          <cell r="X191">
            <v>41368</v>
          </cell>
          <cell r="Y191" t="str">
            <v>Post Pre-Sanc Email Approval 28/03/2013</v>
          </cell>
          <cell r="AC191" t="str">
            <v>PROD</v>
          </cell>
          <cell r="AD191">
            <v>41376</v>
          </cell>
          <cell r="AE191">
            <v>0</v>
          </cell>
          <cell r="AG191" t="str">
            <v>22/07/13 KB - Update provided by Sue Turnbull - , the template for new connections is now in the Networks folder on the Xoserve extranet site.  _x000D_
I have spoken to Joel to let him know that this process is now live and agrees that this change can be held in abeyance pending a new connection being requested and therefore, the ability to test the process from end to end, using the LWI that Sue Pritchard is creating.  Until this happens, the change cannot be signed off by the Networks, Operations or indeed the project team._x000D_
Should this all happen in  my absence, then please do not hesitate to close this change order down in the usual way._x000D_
04/02/13 DP - Project closure authorisation received from Tony Long. Project Closed on tracking sheet.
23/01/13 KB - Update provided by Tony Long - PIA presented to 14/1 XEC with no challenges.  ECF issued and project can be closed (closure notice approved by Andy Watson on 10/12/12).  Copy of closure authorisation requested.  
09/01/13 KB - Update provided by Tony Long - Pre/Post upgrade performance report received and figures embedded in the PIA that will be presented to the XEC on 14/1/13.  NOTE – can the red BEIR &amp; BER dates be shown as complete / removed. Moved to PD-PROD
14/11/12 KB - Update provided by Tony Long - All implementations complete in October - PIA going to XEC in January 2013.                                                                                     26/04/12 AK - Following the update rec'd on 25/04/12 I have removed the EQR due date of 25/04/12 &amp; moved the status to BE stage as this is an internal project &amp; therefore no EQR equivilent has been produced. The first document to be formally approved will be the Business Case, which is due to be presented to XEC on 08/05/12. I confirmed this action with Tony Long who stated that it is very unlikely that the Business Case will be ready in time to be presented to XEC on 08/05/12. He will confirm new dates but for now, BE IR date has been populated as 08/05/12, awaiting conformation from Tony.
25/04/12 KB - Update received from Tony Long outside of Workload meeting - Following clarifications to legal questions raise, the work pack (WPX0370) for UKLink Tape Drive upgrade was submitted earlier today (25/4) via S&amp;C to TCS.  Whilst we await the response from TCS we will progress the project governance and have started to prepare the draft Business Case with the view to submit this at the May 8th XEC.</v>
          </cell>
          <cell r="AH191" t="str">
            <v>CLSD</v>
          </cell>
          <cell r="AI191">
            <v>41590</v>
          </cell>
          <cell r="AJ191">
            <v>41361</v>
          </cell>
          <cell r="AP191">
            <v>41382</v>
          </cell>
        </row>
        <row r="192">
          <cell r="A192">
            <v>1760</v>
          </cell>
          <cell r="B192" t="str">
            <v>COR1760</v>
          </cell>
          <cell r="C192" t="str">
            <v>Enabling the Assignment of a Partial Quantity of Registered NTS Exit (Flat) Capacity</v>
          </cell>
          <cell r="E192" t="str">
            <v>BE-CLSD</v>
          </cell>
          <cell r="F192">
            <v>41544</v>
          </cell>
          <cell r="G192">
            <v>0</v>
          </cell>
          <cell r="H192">
            <v>40291</v>
          </cell>
          <cell r="I192">
            <v>40308</v>
          </cell>
          <cell r="J192">
            <v>0</v>
          </cell>
          <cell r="K192" t="str">
            <v>TNO</v>
          </cell>
          <cell r="M192" t="str">
            <v>Sean McGoldrick</v>
          </cell>
          <cell r="N192" t="str">
            <v>Workload Meeting 28/04/10</v>
          </cell>
          <cell r="O192" t="str">
            <v>Andy Simpson</v>
          </cell>
          <cell r="P192" t="str">
            <v>CO</v>
          </cell>
          <cell r="Q192" t="str">
            <v>CLOSED</v>
          </cell>
          <cell r="R192">
            <v>1</v>
          </cell>
          <cell r="T192">
            <v>84922</v>
          </cell>
          <cell r="U192">
            <v>40354</v>
          </cell>
          <cell r="V192">
            <v>40368</v>
          </cell>
          <cell r="W192">
            <v>40508</v>
          </cell>
          <cell r="X192">
            <v>40508</v>
          </cell>
          <cell r="Y192" t="str">
            <v>Extraordinary XM2 Review Meeting &amp; Extraordinary XEC Meeting, both on 26/11/10</v>
          </cell>
          <cell r="Z192">
            <v>420608</v>
          </cell>
          <cell r="AE192">
            <v>0</v>
          </cell>
          <cell r="AF192">
            <v>5</v>
          </cell>
          <cell r="AG192" t="str">
            <v>27/09/13 KB - Note received from Sean authorising closure of COR1760, but requesting an update on spend. Referred to project team. _x000D_
25/09/13 KB - Update requested from UKT. _x000D_
16/07/13 KB -Refer to update from Hannah Reddy.  _x000D_
07/03/13 KB - Update requested from Sean McGoldrick.  _x000D_
19/11/12 KB - Update from Sean - Change is highly unlikely to progress; UKT have a meeting with Ofgem in the next month and will confirm status after this meeting.                                                                        19/11/12  KB - E mail sent to Sean asking whether this change order can be closed.                                                                                                         09/03/12 AK - At the Workload Meeting on 07/03/12, Matt Rider advised that the Project Manager should be amended from Lee Foster to Andy Simpson. 
12/01/12 AK - Spoke to Hannah Reddy as part of chasing up old changes (BER sent 26/11/10). UKT spoke to Ofgem stating that they intended to raise a counter-Mod to enable this change to be closed down. Ofgem declined this, stating that the Shipping community may want this work to be carried out in the future. It is envisaged that this will remain inactive until the delivery of Exit Reform (late 2012 / early 2013). In the meantime the Project Team need to speak to Finance for advice on how the costs incurred will be recovered.  
09/06/11 AK - Spoke to Hannah Reddy as part of chasing up old changes (BER sent 26/11/10). Hannah stated that this change was for analysis only, resulting in the Detailed Cost Analysis (DCA) being released. The development was planned to be included within Exit Phase 3 but Sean McGoldrick said it should be de-scoped. Sean is going to contact Ofgem regarding the MOD that this change relates to with a view to confirming that it will be backed out. Once confirmation has been received from Sean relating to both the Mod &amp; how funding is to be covered, a CCN will be produced to close this change down. 
09/03/11 AK - Email sent to Sean McGoldrick from Andy Miller stating "DCA value to be invoiced for 276 is £67,388.00 excluding VAT".
09/03/11 AK - Email sent to Lee Foster by Sean McGoldrick stating "I can't seem to find the DCA costs anywhere in my inbox. Can you please send through again?" Andy Miller responded stating "I’ll get these to you shortly." 
25/11/10 AK - Email sent to XM2 Review Distribution List requesting review of DCA by 10am on Friday, 26/11/10 in order for document to be released by the target date.
24/11/10 AK - Discussed at Workload Meeting today. BER document may be delayed.
18/11/10 AK - Discussed at Workload Meeting on 17/11/10. BER is delayed by failure to agree a User Pays Process. A DCA (Shipper version of the BER) is required from Andy Miller. Agreement is to be sought from Network to move date back.
01/07/10 AK - Discussed at Workload Meeting on 30/06/10. Initial Response on target. BER due date will be 26/11/10.
17/06/10 AK - Discussed at Workload Meeting on 16/06/10. Business Case is due to be presented at XEC on 22/06/10. On target, pending approval.
03/06/10 AK - Process Owner populated as Chris Gumbley (NGT) following update from Lee Foster.
25/05/10 AK - Discussed at CMSG on 11/05/10. External Spend Category changed from Pot 1 to Pot 5.
05/05/10 AK - Discussed at Workload Meeting today &amp; assigned to Lee Foster.
29/04/10 AK - This change was discussed &amp; approved at Workload Meeting on 28/04/10 but no Manager has been assigned. Due to the nature of this change, Matt Rider took an action to speak to Lee Foster to confirm whether this work should be assigned to his team. It was originally raised as a ROM Request under EVS1760 &amp; the ROM Report was delivered on 21/12/10.</v>
          </cell>
          <cell r="AJ192">
            <v>40352</v>
          </cell>
          <cell r="AK192">
            <v>40352</v>
          </cell>
        </row>
        <row r="193">
          <cell r="A193">
            <v>1806</v>
          </cell>
          <cell r="B193" t="str">
            <v>COR1806</v>
          </cell>
          <cell r="C193" t="str">
            <v>Internet Access to Data – Replacement Project</v>
          </cell>
          <cell r="D193">
            <v>40645</v>
          </cell>
          <cell r="E193" t="str">
            <v>PD-CLSD</v>
          </cell>
          <cell r="F193">
            <v>41338</v>
          </cell>
          <cell r="G193">
            <v>0</v>
          </cell>
          <cell r="H193">
            <v>40150</v>
          </cell>
          <cell r="I193">
            <v>40165</v>
          </cell>
          <cell r="J193">
            <v>0</v>
          </cell>
          <cell r="N193" t="str">
            <v>Workload Meeting 09/12/09</v>
          </cell>
          <cell r="O193" t="str">
            <v>Sat Kalsi</v>
          </cell>
          <cell r="P193" t="str">
            <v>BI</v>
          </cell>
          <cell r="Q193" t="str">
            <v>COMPLETE</v>
          </cell>
          <cell r="R193">
            <v>0</v>
          </cell>
          <cell r="U193">
            <v>40165</v>
          </cell>
          <cell r="V193">
            <v>40170</v>
          </cell>
          <cell r="W193">
            <v>40648</v>
          </cell>
          <cell r="X193">
            <v>40648</v>
          </cell>
          <cell r="AC193" t="str">
            <v>RCVD</v>
          </cell>
          <cell r="AD193">
            <v>40645</v>
          </cell>
          <cell r="AE193">
            <v>0</v>
          </cell>
          <cell r="AF193">
            <v>8</v>
          </cell>
          <cell r="AG193" t="str">
            <v>05/03/13 KB - Approval to close project received from Linda Whitcroft.  Set to PD-CLSD.  _x000D_
04/03/13 KB - Approval to close this received from Sat Kalsi.  Note sent to Linda Whitcroft and Vicky Palmer seeking their approval to close on behalf of Peter Bingham (Process Owner) who no longer works for Xoserve.  Will move to PD-CLSD once this approval is received.  _x000D_
08/08/12 - ECF comp 07/08/2012
20/04/12 AK - Update rec'd from Tony Long. Project is currently awaiting completion of PIA, therefore planned completion is now 29/06/12. 
06/01/12 AK - Discussed at Worklod Meeting on 04/01/12. Implementation date amended from 14/01/12 to 21/01/12.
05/12/11 KB - Update received from Tony Long "currently completing the testing phase with implementation on-track for 21/1/2012"                                                                                                               04/05/11 AK - Email update rec'd from Tony Long stating "contract / legal discussions are underway along with detailed planning working with TCS.  The target go-live date remains as 14/1/2012 but the feasibility of an October / November 2011 delivery is being explored."
20/04/11 AK - Update rec'd from Tony Long. Business Case was approved on 12/04/11. Contract negotiation is now underway &amp; planned for 6 weeks. Development is due to start on 09/08/11. Implementation is due 14/01/12. 
28/03/11 AK - Email update rec'd from Tony Long. Project Board supported the TCS Proactive proposal based on which contractual &amp; commercial discussions are ongoing along with preparation of the paper for the April Board meeting. Board Meeting is planned for 12/04/11, therefore BER due date amended from 29/03/11 to 15/04/11.
14/03/11 AK - Email rec'd from Tony Long stating "We are looking to submit a paper (presentation or update) to the 22nd March XEC &amp; 12th April Board. The latest target date we have for the Business Case is 29th March 2011". BER due date amended from 04/03/11 to 29/03/11.
20/01/11 AK - Discussed at Workload Meeting on 19/01/11. BER due date amended from 26/01/11 to 04/03/11.
05/01/11 KB - Following release of the Workload meeting minutes, e-mail received from Tony Long stating "Re the likely financial approval date for COR1806 (IAD), can you please update your records to reflect that we’re now aiming for 26/1/2011 as a tentative date".  BER due date amended to 26/01/11.                                                                                               
05/01/11 KB - BER due date moved from 10/01/11 to 28/02/11 per Workload meeting minutes.                                                                                                                                                                                                                            22/12/10 AK - Discussed at Workload Meeting today. BER due date amended from 23/12/10 to 10/01/11.
02/12/10 AK - Update rec'd from Tony Long. The A&amp;D phase was completed in October. Business Case is being prepared but will be determined by the current business decisions on the SIP Strategy. BER due date amended from 26/11/10 to 23/12/10.
11/11/10 AK - BER was due on 22/10/10. This is an internal change which requires an update rather than a document release. Tony Long normally supplies updates but he is out of office until 22/11/10, therefore BER due date amended from 22/10/10 to 26/11/10 to allow Programme Office to calculate month-turn stats. 
16/09/10 AK - Discussed at Workload Meeting on 15/09/10. Wipro have finished analysis &amp; design. TCS estimate completion early October. Once analysis &amp; design has been completed, the results will be consolidated &amp; new plans produced. Agreement is being sought to increase costs to the P80 value. BER due date moved back to 22/10/10.                         
27/08/10 AK - Update rec'd from Tony Long. Wipro have now submitted all of their documents that have been approved. TCS progressing their documents with a view to have completed early September. BER due date amended to 17/09/10. 
09/08/10 AK - Update rec'd from Tony Long. Wipro have completed the majority of their documents &amp; now only one person remains onshore until Friday, 13th August. TCS are progressing &amp; state they will still meet delivery for 27/08/10. The final approval date holds as 3rd September. BER due date amended to 03/09/10. 
12/07/10 AK - Update rec'd from Tony Long. Project Manager from Wipro assigned. Full TCS team now onshore. Wipro documents 50% approved. TCS workshops are ongoing. BER due date amended to 06/08/10.
28/06/10 AK - Update rec'd from Tony Long. No further update. Initial four documents prepared by Wipro are in review / approval. Due to be signed off this week. Awaiting replacement Project Manager from Wipro. Work being covered temporaily. TCS due to start 05/07/10. BER due date amended from 25/06/10 to 09/07/10.
25/05/10 AK - Update rec'd from Tony Long. BER due date amended from 21/05/10 to 25/06/10.
27/04/10 AK - Update rec'd from Tony Long. XEC approval has been given for DNA phase. Wipro &amp; TCS have given proposed dates for bringing resource on shore during May &amp; June to complete the work, estimated 12 weeks total. Project Governance &amp; logistics is being ramped up with support from a new Project Analyst. BER due date amended to 21/05/10.  
12/04/10 AK - Update rec'd from Tony Long. Requirements Capture completed. XEC approval for design &amp; analysis being sought 13/04/10. A Project Administrator has been identified &amp; will be appointed subject to aforementioned approval. Planning Workshop scheduled for 14/04/10. BER due date amended to 16/04/10.
25/03/10 AK - Discussed at Workload Meeting on 24/03/10. Meeting invitation sent to Tony Long for an update / review of Sat's outstanding changes on 12/04/10.
11/03/10 AK - Update rec'd from Tony Long. Next update due 02/04/10.
26/02/10 AK - Update rec'd from Tony Long. Costs are being challenged with the view to present an acceptable business case. Business Case due for submission on 02/03/10. WP &amp; SR signed off in principle against the conceptual design. We have environmental issues yet to be resolved. BER due date amended from 26/02/10 to 12/03/10. 
16/02/10 AK - Update rec'd from Tony Long. ODC's to present on 18/02/10 with the aim to submit to XEC in March. BER due date to remain 26/02/10.
26/01/10 AK - Update rec'd from Tony Long. ODC is progressing Workpack &amp; Service Request responses &amp; will give an interim presentation 27/01/10. 
23/12/09 AK - Update rec'd from Tony Long. Completed Project Mandate, Project Brief &amp; Vision Statement around 18/12/09. Draft Project Plan agreed prioritised functional &amp; non-functional requirements that are included in the Workpack &amp; Service Request as approved today. Target expected ODC response is 15/01/10. Target is for agreeing the firm costs in the response by 05/02/10. Aiming to deliver Business Case to the XEC on 23/02/10. Target for Project start is 25/02/09.  BER due date is 26/02/10.</v>
          </cell>
          <cell r="AH193" t="str">
            <v>CLSD</v>
          </cell>
          <cell r="AI193">
            <v>41338</v>
          </cell>
          <cell r="AJ193">
            <v>40165</v>
          </cell>
          <cell r="AK193">
            <v>40165</v>
          </cell>
          <cell r="AO193">
            <v>40929</v>
          </cell>
        </row>
        <row r="194">
          <cell r="A194">
            <v>1154.08</v>
          </cell>
          <cell r="B194" t="str">
            <v>COR1154.08</v>
          </cell>
          <cell r="C194" t="str">
            <v>Sourcing</v>
          </cell>
          <cell r="E194" t="str">
            <v>PD-CLSD</v>
          </cell>
          <cell r="F194">
            <v>41373</v>
          </cell>
          <cell r="G194">
            <v>0</v>
          </cell>
          <cell r="H194">
            <v>41178</v>
          </cell>
          <cell r="I194">
            <v>41192</v>
          </cell>
          <cell r="J194">
            <v>0</v>
          </cell>
          <cell r="N194" t="str">
            <v>Workload Meeting 26/09/12</v>
          </cell>
          <cell r="O194" t="str">
            <v>Andy Watson</v>
          </cell>
          <cell r="P194" t="str">
            <v>BI</v>
          </cell>
          <cell r="Q194" t="str">
            <v>COMPLETE</v>
          </cell>
          <cell r="R194">
            <v>0</v>
          </cell>
          <cell r="AE194">
            <v>0</v>
          </cell>
          <cell r="AF194">
            <v>7</v>
          </cell>
          <cell r="AG194"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194" t="str">
            <v>CLSD</v>
          </cell>
          <cell r="AI194">
            <v>41373</v>
          </cell>
        </row>
        <row r="195">
          <cell r="A195">
            <v>1154.0899999999999</v>
          </cell>
          <cell r="B195" t="str">
            <v>COR1154.09</v>
          </cell>
          <cell r="C195" t="str">
            <v>Resources</v>
          </cell>
          <cell r="E195" t="str">
            <v>PD-CLSD</v>
          </cell>
          <cell r="F195">
            <v>41373</v>
          </cell>
          <cell r="G195">
            <v>0</v>
          </cell>
          <cell r="H195">
            <v>41178</v>
          </cell>
          <cell r="I195">
            <v>41192</v>
          </cell>
          <cell r="J195">
            <v>0</v>
          </cell>
          <cell r="N195" t="str">
            <v>Workload Meeting 26/09/12</v>
          </cell>
          <cell r="O195" t="str">
            <v>Andy Watson</v>
          </cell>
          <cell r="P195" t="str">
            <v>BI</v>
          </cell>
          <cell r="Q195" t="str">
            <v>COMPLETE</v>
          </cell>
          <cell r="R195">
            <v>0</v>
          </cell>
          <cell r="AE195">
            <v>0</v>
          </cell>
          <cell r="AF195">
            <v>7</v>
          </cell>
          <cell r="AG195"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195" t="str">
            <v>CLSD</v>
          </cell>
          <cell r="AI195">
            <v>41373</v>
          </cell>
        </row>
        <row r="196">
          <cell r="A196">
            <v>1154.0999999999999</v>
          </cell>
          <cell r="B196" t="str">
            <v>COR1154.10</v>
          </cell>
          <cell r="C196" t="str">
            <v>Accommodation</v>
          </cell>
          <cell r="E196" t="str">
            <v>PD-CLSD</v>
          </cell>
          <cell r="F196">
            <v>41373</v>
          </cell>
          <cell r="G196">
            <v>0</v>
          </cell>
          <cell r="H196">
            <v>41178</v>
          </cell>
          <cell r="I196">
            <v>41192</v>
          </cell>
          <cell r="J196">
            <v>0</v>
          </cell>
          <cell r="N196" t="str">
            <v>Workload Meeting 26/09/12</v>
          </cell>
          <cell r="O196" t="str">
            <v>Andy Watson</v>
          </cell>
          <cell r="P196" t="str">
            <v>BI</v>
          </cell>
          <cell r="Q196" t="str">
            <v>COMPLETE</v>
          </cell>
          <cell r="R196">
            <v>0</v>
          </cell>
          <cell r="AE196">
            <v>0</v>
          </cell>
          <cell r="AF196">
            <v>7</v>
          </cell>
          <cell r="AG196"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196" t="str">
            <v>CLSD</v>
          </cell>
          <cell r="AI196">
            <v>41373</v>
          </cell>
        </row>
        <row r="197">
          <cell r="A197">
            <v>1154.1099999999999</v>
          </cell>
          <cell r="B197" t="str">
            <v>COR1154.11</v>
          </cell>
          <cell r="C197" t="str">
            <v>Implementation Sequencing</v>
          </cell>
          <cell r="E197" t="str">
            <v>PD-CLSD</v>
          </cell>
          <cell r="F197">
            <v>41373</v>
          </cell>
          <cell r="G197">
            <v>0</v>
          </cell>
          <cell r="H197">
            <v>41178</v>
          </cell>
          <cell r="I197">
            <v>41192</v>
          </cell>
          <cell r="J197">
            <v>0</v>
          </cell>
          <cell r="N197" t="str">
            <v>Workload Meeting 26/09/12</v>
          </cell>
          <cell r="O197" t="str">
            <v>Andy Watson</v>
          </cell>
          <cell r="P197" t="str">
            <v>BI</v>
          </cell>
          <cell r="Q197" t="str">
            <v>COMPLETE</v>
          </cell>
          <cell r="R197">
            <v>0</v>
          </cell>
          <cell r="U197">
            <v>41200</v>
          </cell>
          <cell r="W197">
            <v>41298</v>
          </cell>
          <cell r="AE197">
            <v>0</v>
          </cell>
          <cell r="AF197">
            <v>7</v>
          </cell>
          <cell r="AG197" t="str">
            <v>09/04/13 KB - Stream closed as per e-mail from Andy Watson. _x000D_
19/02/2013 AT - WBS Code is now closed, work stream completed / closed.
09/01/13 KB - Update provided by Tony Long - all work is complete with expectation this will be presented to the UKL programme board on 24/1/13. Moved to PD-PROD 
18/12/12 KB - Update provided by Christina - "The BER date October 2012 was met.  This is part of the UK Link Programme of work and on 24th January 2013 a board paper will be discussed at the Xoserve Board for the next stage of the programme"  Status changed to BE-PROD (The EQR was due in October)   
10/10/12 KB - Update provided at the Workload meeting - Business Case will go to the Project Board on 18/10/12.</v>
          </cell>
          <cell r="AH197" t="str">
            <v>CLSD</v>
          </cell>
          <cell r="AI197">
            <v>41373</v>
          </cell>
          <cell r="AJ197">
            <v>41200</v>
          </cell>
        </row>
        <row r="198">
          <cell r="A198">
            <v>2420</v>
          </cell>
          <cell r="B198" t="str">
            <v>COR2420</v>
          </cell>
          <cell r="C198" t="str">
            <v>Quantity Holder - 'Rollover' Amendment</v>
          </cell>
          <cell r="D198">
            <v>41001</v>
          </cell>
          <cell r="E198" t="str">
            <v>PD-CLSD</v>
          </cell>
          <cell r="F198">
            <v>41102</v>
          </cell>
          <cell r="G198">
            <v>1</v>
          </cell>
          <cell r="H198">
            <v>40932</v>
          </cell>
          <cell r="I198">
            <v>40946</v>
          </cell>
          <cell r="J198">
            <v>0</v>
          </cell>
          <cell r="K198" t="str">
            <v>TNO</v>
          </cell>
          <cell r="M198" t="str">
            <v>Sean McGoldrick</v>
          </cell>
          <cell r="N198" t="str">
            <v>Workload Meeting 25/01/12</v>
          </cell>
          <cell r="O198" t="str">
            <v>Andy Simpson</v>
          </cell>
          <cell r="P198" t="str">
            <v>CO</v>
          </cell>
          <cell r="Q198" t="str">
            <v>COMPLETE</v>
          </cell>
          <cell r="R198">
            <v>1</v>
          </cell>
          <cell r="U198">
            <v>40961</v>
          </cell>
          <cell r="V198">
            <v>40975</v>
          </cell>
          <cell r="W198">
            <v>40995</v>
          </cell>
          <cell r="X198">
            <v>40995</v>
          </cell>
          <cell r="Y198" t="str">
            <v>Pre Sanction Review Meeting 20/03/12</v>
          </cell>
          <cell r="AC198" t="str">
            <v>SENT</v>
          </cell>
          <cell r="AD198">
            <v>41010</v>
          </cell>
          <cell r="AE198">
            <v>0</v>
          </cell>
          <cell r="AF198">
            <v>5</v>
          </cell>
          <cell r="AG198" t="str">
            <v>28/06/12 KB - Note from Jessica confirming CCN due date of 27/07/12.                                                                                                   15/06/12 KB - Note from Jessica confirming imp went ahead on 14/06.  CCN will be completed once final costs are known, these are expected by 29/06.                                                04/05/12 AK - Email rec'd from Jessica Harris on 01/05/12 following the release of the Manager Aligned Report stating "Project start date for COR2420 is 2/2/12. Still on track for 14/6." No update required.
26/03/12 AK - Following discussion at the Pre Sanction Review Meeting on 20/03/12, this change was originally raised as an Evaluation Request for which a ROM Report was sent out at the end of 2011.
21/03/12 AK - Email rec'd from Andy Simpson confirming that BER is on schedule to be issued by 27/03/12. It has been approved at the Pre Sanction meeting and EAF signatures are being obtained.
07/02/12 AK - Email rec'd from Andy Simpson following the release of the Manager Aligned Report stating that Jessica Harris is the Project Analyst for this change.</v>
          </cell>
          <cell r="AH198" t="str">
            <v>CLSD</v>
          </cell>
          <cell r="AI198">
            <v>41102</v>
          </cell>
          <cell r="AJ198">
            <v>40960</v>
          </cell>
          <cell r="AK198">
            <v>40960</v>
          </cell>
          <cell r="AL198">
            <v>41017</v>
          </cell>
          <cell r="AM198">
            <v>41010</v>
          </cell>
          <cell r="AN198">
            <v>41010</v>
          </cell>
          <cell r="AO198">
            <v>41074</v>
          </cell>
          <cell r="AP198">
            <v>41117</v>
          </cell>
        </row>
        <row r="199">
          <cell r="A199">
            <v>2557</v>
          </cell>
          <cell r="B199" t="str">
            <v>COR2557</v>
          </cell>
          <cell r="C199" t="str">
            <v>Revisions to the Metering Charges Pricing Module on Unique Sites</v>
          </cell>
          <cell r="D199">
            <v>41159</v>
          </cell>
          <cell r="E199" t="str">
            <v>PD-CLSD</v>
          </cell>
          <cell r="F199">
            <v>41912</v>
          </cell>
          <cell r="G199">
            <v>0</v>
          </cell>
          <cell r="H199">
            <v>40959</v>
          </cell>
          <cell r="I199">
            <v>40973</v>
          </cell>
          <cell r="J199">
            <v>0</v>
          </cell>
          <cell r="K199" t="str">
            <v>NNW</v>
          </cell>
          <cell r="L199" t="str">
            <v>NGD</v>
          </cell>
          <cell r="M199" t="str">
            <v>Ruth Thomas</v>
          </cell>
          <cell r="N199" t="str">
            <v>Workload Meeting 22/02/12</v>
          </cell>
          <cell r="O199" t="str">
            <v>Lorraine Cave</v>
          </cell>
          <cell r="P199" t="str">
            <v>CO</v>
          </cell>
          <cell r="Q199" t="str">
            <v>COMPLETE</v>
          </cell>
          <cell r="R199">
            <v>1</v>
          </cell>
          <cell r="S199">
            <v>41912</v>
          </cell>
          <cell r="U199">
            <v>41011</v>
          </cell>
          <cell r="V199">
            <v>41025</v>
          </cell>
          <cell r="W199">
            <v>41163</v>
          </cell>
          <cell r="X199">
            <v>41163</v>
          </cell>
          <cell r="Y199" t="str">
            <v>Pre Sanction meeting 04/09/12</v>
          </cell>
          <cell r="Z199">
            <v>24425</v>
          </cell>
          <cell r="AC199" t="str">
            <v>SENT</v>
          </cell>
          <cell r="AD199">
            <v>41165</v>
          </cell>
          <cell r="AE199">
            <v>0</v>
          </cell>
          <cell r="AF199">
            <v>5</v>
          </cell>
          <cell r="AG199" t="str">
            <v>30/09/14 KB - Email approval for closure received from Ruth Thomas. _x000D_
_x000D_
09/01/2014 - AT- SN sent _x000D_
_x000D_
30/12/2013 - AT New CA Received and forwarded._x000D_
_x000D_
23/12/13- Revised BER issued after further Pre Sanction approval at meeting on 17/12/13. _x000D_
03/12/13 KB - Note received from Alan Raper confirming that NGM now iwsh to proceed with this CO, with implementation on April 2014. _x000D_
Another BER for approval to cover the additional Minor Enhancement team effort and Project /Operation resource costs (as this is a pot 5 individual network change) will be required.  The additional ME Team effort and business resource costs will push us over the original sanctioned amount so re approval is required.  _x000D_
24/01/2013 AT - Revised SN distributed.
10/01/13 DP - CA from Alan Raper received for Revised BER. SNIR is now due on 24/01/2013. Unable to change status on CP Tracking sheet as this is a CA from a revised BER and the tracker only includes the original dates.
20/12/12 KB - Revised BER sent.   
13/09/12 KB - E mail received from Sean stating that UKT should be removed from the distribution list for this change order.  Tracking sheet updated to show as a single named network NGD.                                                                                                                               11/07/12 KB - Refer to note sent from Becky Perkins to Alan Raper advising that BER will not be delivered until 11/09/12.                                                                                                                                            10/05/12 AK - Sue Turnbull advised that this change should now be allocated to Lorraine Cave with Rebecca Perkins as the analyst.
29/03/12 AK - Discussed at Workload Meeting on 28/03/12. EQR due 05/04/12. The BAT Team are currently carrying out high level analysis on this change. Programme Office to ascertain what information is available to satisfy EQR.
19/03/12 AK - Email rec'd from Steve Ganney stating "Happy for BA team to provide some initial analysis but EQR should come from the project team (if and when the project is allocated) because… EQR defines when a BER will be delivered and so should be defined and produced by the team delivering the BER. If this is single network change the BER could be chargeable and approved costs may need to specified in the EQR.  Specification of and obtaining approval of expenditure should preferably be done by the project team. Therefore someone needs to get agreement from Alan to suspend delivery of the EQR.  Let me know if that should be me. In the mean-time Sue is progressing the initial analysis but not producing an EQR."
27/02/12 AK - CO approved at Workload Meeting on 22/02/12 but no manager assigned. Within the CO form submitted, Alan has indicated that communication for this change should go to "All Networks", however in his email he is requesting that communication is limited to NGD &amp; NGT only. Also, he has not indicated an External Spend Category. Included in the acknowledgement for this change, we have suggested that we allocate this to External Spend Category 5 &amp; limit communications to NGD / NGT (i.e. Named Network as indicated by Pot 5). Although we are awaiting his agreement, we will continue as we have suggested.</v>
          </cell>
          <cell r="AH199" t="str">
            <v>CLSD</v>
          </cell>
          <cell r="AI199">
            <v>41912</v>
          </cell>
          <cell r="AJ199">
            <v>41004</v>
          </cell>
          <cell r="AK199">
            <v>41004</v>
          </cell>
          <cell r="AL199">
            <v>41173</v>
          </cell>
          <cell r="AM199">
            <v>41165</v>
          </cell>
          <cell r="AO199">
            <v>41758</v>
          </cell>
        </row>
        <row r="200">
          <cell r="A200">
            <v>2563</v>
          </cell>
          <cell r="B200" t="str">
            <v>COR2563</v>
          </cell>
          <cell r="C200" t="str">
            <v>Implementation of LDZ System Entry Commodity Charge (UNC Mod 0391)</v>
          </cell>
          <cell r="D200">
            <v>41396</v>
          </cell>
          <cell r="E200" t="str">
            <v>PD-CLSD</v>
          </cell>
          <cell r="F200">
            <v>42026</v>
          </cell>
          <cell r="G200">
            <v>0</v>
          </cell>
          <cell r="H200">
            <v>40968</v>
          </cell>
          <cell r="I200">
            <v>40982</v>
          </cell>
          <cell r="J200">
            <v>0</v>
          </cell>
          <cell r="K200" t="str">
            <v>ADN</v>
          </cell>
          <cell r="M200" t="str">
            <v>Ruth Thomas</v>
          </cell>
          <cell r="N200" t="str">
            <v>Workload Meeting 07/03/12</v>
          </cell>
          <cell r="O200" t="str">
            <v>Lorraine Cave</v>
          </cell>
          <cell r="P200" t="str">
            <v>CO</v>
          </cell>
          <cell r="Q200" t="str">
            <v>COMPLETE</v>
          </cell>
          <cell r="R200">
            <v>1</v>
          </cell>
          <cell r="S200">
            <v>42026</v>
          </cell>
          <cell r="U200">
            <v>41071</v>
          </cell>
          <cell r="V200">
            <v>41085</v>
          </cell>
          <cell r="W200">
            <v>41395</v>
          </cell>
          <cell r="Y200" t="str">
            <v>Pre Sanction Review Meeting 23/04/13</v>
          </cell>
          <cell r="Z200">
            <v>46650</v>
          </cell>
          <cell r="AC200" t="str">
            <v>SENT</v>
          </cell>
          <cell r="AD200">
            <v>41397</v>
          </cell>
          <cell r="AE200">
            <v>0</v>
          </cell>
          <cell r="AF200">
            <v>3</v>
          </cell>
          <cell r="AG200" t="str">
            <v>20/07/15 CM Update from LC and MF confirmation of closure._x000D_
19/03/14 KB - Imp date of 03/08/13 verbally confirmed by project team.  Awaiting final invoice before CCN can be issued.  _x000D_
14/01/13 KB - BR due date will be advised once requirements are finalised with NOR. 
29/11/12 KB - BER due date of 30/11/12 removed as per e-mail from Lorraine Cave.  A revised BER due date will be agreed with Alan Raper following a Workshop on 29/11/12.                                                                                               19/09/12 KB - E mail received from Alan confirming BER date change.                                                                                                       18/09/12 KB - BER date of 17/09/12 was moved back with the agreement of Alan Raper during a t-con on 14/09/12.  A workshop is due to take place with the Pricing Managers following which costs can be obtained and a revised BER delivery date provided.  In the interim, a BER due date of 30/11/12 should be populated.                                                                                                         13/06/12 KB - Discussed at Workload meeting - LC confirmed she will take ownership (it was previously assigned to LC on an interim basis)                                                09/03/12 AK - CO approved at Workload Meeting on 07/03/12 but no manager assigned. Once a manager has been assigned, this change will need to go to the following Pre Sanction Review Meeting for review of the proposed technical solution.</v>
          </cell>
          <cell r="AH200" t="str">
            <v>CLSD</v>
          </cell>
          <cell r="AI200">
            <v>42026</v>
          </cell>
          <cell r="AJ200">
            <v>41061</v>
          </cell>
          <cell r="AK200">
            <v>41061</v>
          </cell>
          <cell r="AL200">
            <v>41411</v>
          </cell>
        </row>
        <row r="201">
          <cell r="A201">
            <v>2564</v>
          </cell>
          <cell r="B201" t="str">
            <v>COR2564</v>
          </cell>
          <cell r="C201" t="str">
            <v>Additional Storage Arrays for Xoserve</v>
          </cell>
          <cell r="D201">
            <v>40981</v>
          </cell>
          <cell r="E201" t="str">
            <v>PA-CLSD</v>
          </cell>
          <cell r="F201">
            <v>41096</v>
          </cell>
          <cell r="G201">
            <v>0</v>
          </cell>
          <cell r="H201">
            <v>40969</v>
          </cell>
          <cell r="J201">
            <v>0</v>
          </cell>
          <cell r="N201" t="str">
            <v>Workload Meeting 07/03/12</v>
          </cell>
          <cell r="O201" t="str">
            <v>Andy Simpson</v>
          </cell>
          <cell r="P201" t="str">
            <v>BI</v>
          </cell>
          <cell r="Q201" t="str">
            <v>CLOSED</v>
          </cell>
          <cell r="R201">
            <v>0</v>
          </cell>
          <cell r="V201">
            <v>40981</v>
          </cell>
          <cell r="W201">
            <v>40981</v>
          </cell>
          <cell r="X201">
            <v>40981</v>
          </cell>
          <cell r="AC201" t="str">
            <v>RCVD</v>
          </cell>
          <cell r="AD201">
            <v>40981</v>
          </cell>
          <cell r="AE201">
            <v>0</v>
          </cell>
          <cell r="AF201">
            <v>7</v>
          </cell>
          <cell r="AG201"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13/09/12 KB - Project Manager changed from JR to AS to reflect new structure - as advised by JR.                                                                                                                                                                                11/07/12 KB - Workload meeting confirmed successful implementation on 06/07/12.                                                                   30/05/12 KB - Update provided by JR - this change is now in production with a planned imp date of 06/07/12.  Move to PD-PROD.                                                                                                       20/03/12 AK - Discussed at Workload Meeting on 14/03/12. This is an internal change. No EQR equivalent has been produced for this project. The Business Case was authorised on 13/03/12. Change is now in production &amp; Project Team will supply a completion date.</v>
          </cell>
          <cell r="AH201" t="str">
            <v>IMPD</v>
          </cell>
          <cell r="AI201">
            <v>41096</v>
          </cell>
          <cell r="AO201">
            <v>41096</v>
          </cell>
          <cell r="AP201">
            <v>41670</v>
          </cell>
        </row>
        <row r="202">
          <cell r="A202">
            <v>2583</v>
          </cell>
          <cell r="B202" t="str">
            <v>COR2583</v>
          </cell>
          <cell r="C202" t="str">
            <v>Theft of Gas &amp; Illegal Connections Production of process flow &amp; 'swim lane' diagrams</v>
          </cell>
          <cell r="E202" t="str">
            <v>EQ-CLSD</v>
          </cell>
          <cell r="F202">
            <v>41450</v>
          </cell>
          <cell r="G202">
            <v>0</v>
          </cell>
          <cell r="H202">
            <v>40981</v>
          </cell>
          <cell r="I202">
            <v>40995</v>
          </cell>
          <cell r="J202">
            <v>0</v>
          </cell>
          <cell r="K202" t="str">
            <v>NNW</v>
          </cell>
          <cell r="L202" t="str">
            <v>NGD</v>
          </cell>
          <cell r="M202" t="str">
            <v>Alan Raper</v>
          </cell>
          <cell r="N202" t="str">
            <v>Workload Meeting 21/03/12</v>
          </cell>
          <cell r="P202" t="str">
            <v>CO</v>
          </cell>
          <cell r="Q202" t="str">
            <v>CLOSED</v>
          </cell>
          <cell r="R202">
            <v>1</v>
          </cell>
          <cell r="AE202">
            <v>0</v>
          </cell>
          <cell r="AF202">
            <v>5</v>
          </cell>
          <cell r="AG202" t="str">
            <v>25/06/13 KB - Note received from Alan authorising closure as request was superseded.   _x000D_
24/06/13 KB - Note sent to Alan requesting update. _x000D_
11/03/13 KB - 07/03/13 KB - Based on update provided by Dave Ackers / Lee Jackson, email sent to Alan Raper seeking his approval to close COR2583.  _x000D_
07/03/13 KB - Email sent to Dave Ackers and Dave Turpin asking whether this project can be closed down.  _x000D_
27/03/12 AK - Email sent to Alan Raper stating "Following your meeting this morning with Ian Wilson &amp; Dave Turpin, I can confirm that with your agreement, Xoserve will not be producing the standard project documentation for the above change. The requested process flow and 'swim lane' diagrams were delivered to Chris Warner &amp; Andy Clasper last week and a meeting has been arranged for Thursday, 29th March for Andy to discuss the models supplied with Lee Jackson &amp; Mark Smith in relation to the procedures Andy is currently writing for National Grid. I understand that the initial feedback is very positive." This email equates to EQ IR but status now needs to be updated to delivery. This is awaiting the outcome of the meeting on Thursday.
23/03/12 AK - Susan Helders confirmed that she had completed the required process maps &amp; had forwarded them to Lee Jackson. Lee confirmed that they had been forwarded to NG.</v>
          </cell>
        </row>
        <row r="203">
          <cell r="A203">
            <v>2590</v>
          </cell>
          <cell r="B203" t="str">
            <v>COR2590</v>
          </cell>
          <cell r="C203" t="str">
            <v>Adding the Sub_Building_Name field to the SGN GSR Report</v>
          </cell>
          <cell r="E203" t="str">
            <v>BE-CLSD</v>
          </cell>
          <cell r="F203">
            <v>41415</v>
          </cell>
          <cell r="G203">
            <v>0</v>
          </cell>
          <cell r="H203">
            <v>40988</v>
          </cell>
          <cell r="I203">
            <v>41018</v>
          </cell>
          <cell r="J203">
            <v>0</v>
          </cell>
          <cell r="K203" t="str">
            <v>NNW</v>
          </cell>
          <cell r="L203" t="str">
            <v>SGN</v>
          </cell>
          <cell r="M203" t="str">
            <v>Joel Martin</v>
          </cell>
          <cell r="N203" t="str">
            <v>Workload Meeting 21/03/12</v>
          </cell>
          <cell r="O203" t="str">
            <v>Lorraine Cave</v>
          </cell>
          <cell r="P203" t="str">
            <v>CO</v>
          </cell>
          <cell r="Q203" t="str">
            <v>CLOSED</v>
          </cell>
          <cell r="R203">
            <v>1</v>
          </cell>
          <cell r="U203">
            <v>41037</v>
          </cell>
          <cell r="V203">
            <v>41051</v>
          </cell>
          <cell r="W203">
            <v>41073</v>
          </cell>
          <cell r="X203">
            <v>41073</v>
          </cell>
          <cell r="Y203" t="str">
            <v>Pre Sanction Review Meeting 06/06/12</v>
          </cell>
          <cell r="AE203">
            <v>0</v>
          </cell>
          <cell r="AF203">
            <v>5</v>
          </cell>
          <cell r="AG203" t="str">
            <v>21/05/13 KB - Note received from Joel authorising closure of COR2590. _x000D_
10/09/12 KB - Transferred from DT to LC due to change in roles.                                                                              10/04/12 AK - A revised CO was rec'd from Joel Martin on 03/04/12 following a change to the scope of the change, therefore the EQ IR date has been amended from 03/04/12 to 19/04/12.</v>
          </cell>
          <cell r="AJ203">
            <v>41037</v>
          </cell>
          <cell r="AK203">
            <v>41037</v>
          </cell>
        </row>
        <row r="204">
          <cell r="A204">
            <v>2935</v>
          </cell>
          <cell r="B204" t="str">
            <v>COR2935</v>
          </cell>
          <cell r="C204" t="str">
            <v>Voluntary Discontinuance Datafix</v>
          </cell>
          <cell r="D204">
            <v>41418</v>
          </cell>
          <cell r="E204" t="str">
            <v>PD-CLSD</v>
          </cell>
          <cell r="F204">
            <v>41677</v>
          </cell>
          <cell r="G204">
            <v>0</v>
          </cell>
          <cell r="H204">
            <v>41313</v>
          </cell>
          <cell r="I204">
            <v>41327</v>
          </cell>
          <cell r="J204">
            <v>0</v>
          </cell>
          <cell r="K204" t="str">
            <v>NNW</v>
          </cell>
          <cell r="L204" t="str">
            <v>NGT</v>
          </cell>
          <cell r="M204" t="str">
            <v>Sean McGoldrick</v>
          </cell>
          <cell r="N204" t="str">
            <v>Workload Meeting 13/02/13</v>
          </cell>
          <cell r="O204" t="str">
            <v>Andy Earnshaw</v>
          </cell>
          <cell r="P204" t="str">
            <v>CO</v>
          </cell>
          <cell r="Q204" t="str">
            <v>COMPLETE</v>
          </cell>
          <cell r="R204">
            <v>1</v>
          </cell>
          <cell r="U204">
            <v>41375</v>
          </cell>
          <cell r="V204">
            <v>41388</v>
          </cell>
          <cell r="W204">
            <v>41388</v>
          </cell>
          <cell r="Y204" t="str">
            <v>Pre-Sanc 23rd April 2013</v>
          </cell>
          <cell r="AC204" t="str">
            <v>SENT</v>
          </cell>
          <cell r="AD204">
            <v>41435</v>
          </cell>
          <cell r="AE204">
            <v>0</v>
          </cell>
          <cell r="AF204">
            <v>5</v>
          </cell>
          <cell r="AG204" t="str">
            <v>14/01/14 KB - Note from Julie Varney seeking clarification on the utilisation of the 12 day datafix allowance - CCN not authorised.</v>
          </cell>
          <cell r="AH204" t="str">
            <v>CLSD</v>
          </cell>
          <cell r="AI204">
            <v>41677</v>
          </cell>
          <cell r="AJ204">
            <v>41376</v>
          </cell>
          <cell r="AL204">
            <v>41435</v>
          </cell>
          <cell r="AM204">
            <v>41435</v>
          </cell>
          <cell r="AN204">
            <v>41435</v>
          </cell>
          <cell r="AO204">
            <v>41516</v>
          </cell>
          <cell r="AP204">
            <v>41687</v>
          </cell>
        </row>
        <row r="205">
          <cell r="A205">
            <v>2936</v>
          </cell>
          <cell r="B205" t="str">
            <v>COR2936</v>
          </cell>
          <cell r="C205" t="str">
            <v xml:space="preserve">Recall &amp; Termination Functionality </v>
          </cell>
          <cell r="E205" t="str">
            <v>BE-CLSD</v>
          </cell>
          <cell r="F205">
            <v>41327</v>
          </cell>
          <cell r="G205">
            <v>0</v>
          </cell>
          <cell r="H205">
            <v>41313</v>
          </cell>
          <cell r="I205">
            <v>41327</v>
          </cell>
          <cell r="J205">
            <v>0</v>
          </cell>
          <cell r="K205" t="str">
            <v>NNW</v>
          </cell>
          <cell r="L205" t="str">
            <v>NGT</v>
          </cell>
          <cell r="M205" t="str">
            <v>Sean McGoldrick</v>
          </cell>
          <cell r="N205" t="str">
            <v>Workload Meeting 13/02/13</v>
          </cell>
          <cell r="O205" t="str">
            <v>Andy Earnshaw</v>
          </cell>
          <cell r="P205" t="str">
            <v>CO</v>
          </cell>
          <cell r="Q205" t="str">
            <v>CLOSED</v>
          </cell>
          <cell r="R205">
            <v>1</v>
          </cell>
          <cell r="S205">
            <v>41458</v>
          </cell>
          <cell r="U205">
            <v>41458</v>
          </cell>
          <cell r="AE205">
            <v>0</v>
          </cell>
          <cell r="AF205">
            <v>5</v>
          </cell>
          <cell r="AG205" t="str">
            <v>03/07/2013 AT - BEO Received CHANGE REJECTED - "National Grid Transmission had decided that it will not be progressing with this Change Order. Therefore the Change Order has been cancelled – please close down this Change Order"- Julie Varney</v>
          </cell>
          <cell r="AJ205">
            <v>41376</v>
          </cell>
        </row>
        <row r="206">
          <cell r="A206">
            <v>1892</v>
          </cell>
          <cell r="B206" t="str">
            <v>COR1892</v>
          </cell>
          <cell r="C206" t="str">
            <v>Project Silver</v>
          </cell>
          <cell r="E206" t="str">
            <v>EQ-CLSD</v>
          </cell>
          <cell r="F206">
            <v>41338</v>
          </cell>
          <cell r="G206">
            <v>0</v>
          </cell>
          <cell r="H206">
            <v>40220</v>
          </cell>
          <cell r="J206">
            <v>0</v>
          </cell>
          <cell r="N206" t="str">
            <v>Workload Meeting 17/02/10</v>
          </cell>
          <cell r="O206" t="str">
            <v>Vicky Palmer</v>
          </cell>
          <cell r="P206" t="str">
            <v>BI</v>
          </cell>
          <cell r="Q206" t="str">
            <v>CLOSED</v>
          </cell>
          <cell r="R206">
            <v>0</v>
          </cell>
          <cell r="AE206">
            <v>0</v>
          </cell>
          <cell r="AF206">
            <v>6</v>
          </cell>
          <cell r="AG206" t="str">
            <v>05/03/13 KB - Email received from Vicky Palmer, Head Of Operations, authorising closure of COR1892.  Set to EQ-CLSD._x000D_
04/03/13 KB - Email sent to Vicky Palmer requesting formal approval on behalf of this business area to close this project down as the named Process Owner (Peter Bingham) has since left Xoserve.  _x000D_
24/02/11 AK - Email sent to Peter Bingham stating "As per the attached emails, please can you confirm your agreement to close this change?" Email response rec'd stating "Sorry for not responding. The reason is that I have no intention of closing at this point. My view is that we will start this project up again later this year once we had clarity around the role of Xoserve and the DCC."
10/02/11 AK - Email sent to Peter Bingham stating "Following my previous email (attached), please can you confirm your agreement to close this change?"
13/01/11 AK - Email sent to Peter Bingham stating "Please see the attached email from Vicky Palmer requesting closure of the following Project. As the Process Owner for this change order, please could you confirm your agreement for the official closure in order to satisfy audit requirements."
11/01/11 AK - Email rec'd from Vicky Palmer stating "You can close down the change associated with Silver".
07/01/11 AK - Ian Wilson advised that this work is currently on hold but has not been cancelled.
06/01/11 AK - Email sent to Vicky Palmer stating "As per the attached email, back in February we created a new change, as shown above. Please can you confirm whether this change is still live."
02/03/10 AK - Ian Wilson advised that this project is subject to XEC sanction &amp; will take some time to progress. The support required by Vicky Palmer is minimal as this project will not require the normal project governance. EQ IR date of 03/03/10 removed. Update to take place periodically via manual means.</v>
          </cell>
        </row>
        <row r="207">
          <cell r="A207">
            <v>1893</v>
          </cell>
          <cell r="B207" t="str">
            <v>COR1893</v>
          </cell>
          <cell r="C207" t="str">
            <v>Further Roll Out of PACE</v>
          </cell>
          <cell r="D207">
            <v>40232</v>
          </cell>
          <cell r="E207" t="str">
            <v>PD-CLSD</v>
          </cell>
          <cell r="F207">
            <v>41592</v>
          </cell>
          <cell r="G207">
            <v>0</v>
          </cell>
          <cell r="H207">
            <v>40221</v>
          </cell>
          <cell r="I207">
            <v>40245</v>
          </cell>
          <cell r="J207">
            <v>0</v>
          </cell>
          <cell r="N207" t="str">
            <v>Workload Meeting 17/02/10</v>
          </cell>
          <cell r="O207" t="str">
            <v>Lorraine Cave</v>
          </cell>
          <cell r="P207" t="str">
            <v>BI</v>
          </cell>
          <cell r="Q207" t="str">
            <v>COMPLETE</v>
          </cell>
          <cell r="R207">
            <v>0</v>
          </cell>
          <cell r="U207">
            <v>40245</v>
          </cell>
          <cell r="V207">
            <v>40232</v>
          </cell>
          <cell r="W207">
            <v>40232</v>
          </cell>
          <cell r="X207">
            <v>40232</v>
          </cell>
          <cell r="Y207" t="str">
            <v>Dave Turpin</v>
          </cell>
          <cell r="AC207" t="str">
            <v>RCVD</v>
          </cell>
          <cell r="AD207">
            <v>40232</v>
          </cell>
          <cell r="AE207">
            <v>0</v>
          </cell>
          <cell r="AF207">
            <v>6</v>
          </cell>
          <cell r="AG207" t="str">
            <v>14/11/13 KB - Closure approval received from Steve Adcock_x000D_
10/09/12 KB - Transferred from DT to LC due to change in roles.                                                                                                          29/02/12 AK - Discuaased at Workload Meeting on 22/02/12. Planned completion is now 30/03/12.
16/02/12 AK - Discussed at Workload Meeting on 15/02/12. Planned completion is now 29/02/12.
18/11/11 AK - As part of the CCN Amnesty, CCN due date amended from 21/11/11 to 31/01/12.
01/11/11 AK - CCN due date amended from 31/10/11 to 21/11/11 per Dave Turpin.
23/09/11 AK - Dave Turpin advised that CCN due date amended from 30/09/11 to 31/10/11.
08/09/11 AK - Discussed at Workload Meeting on 07/09/11. CCN due date amended from 01/09/11 to 30/09/11.
20/07/11 AK - Discussed at Workload Meeting today. CCN due date amended from 15/07/11 to 01/09/11.
24/06/11 AK - Discussed at Workload Meeting on 22/06/11. CCN due date amended from 15/06/11 to 15/07/11.
18/05/11 AK - Update rec'd from Dave Turpin. CCN due date amended from 13/05/11 to 15/06/11.
14/04/11 AK - Update rec'd from Dave Turpin. Analyst should be Steve Ganney.
14/04/11 AK - Discussed at Workload Meeting on 13/04/11. CCN due date amended from 26/04/11 to 13/05/11.
07/04/11 AK - Discussed at Workload Meeting on 06/04/11. CCN due date amended from 08/04/11 to 26/04/11.
30/03/11 AK - Discussed at Workload Meeting today. CCN due date amended from 23/03/11 to 08/04/11.
09/03/11 AK - Discussed at Workload Meeting today. CCN due date amended from 09/03/11 to 23/03/11.
24/02/11 AK - Discussed at Workload Meeting held on 23/02/11.  CCN due date amended from 23/02/11 to 09/03/11.
09/02/11 AK - Discussed at Workload Meeting today. CCN due date amended from 09/02/11 to 23/02/11.
26/01/11 AK - Discussed at Workload Meeting today. CCN due date amended from 19/01/11 to 09/02/11.
15/12/10 AK - Discussed at Workload Meeting today. CCN due date moved back to 19/01/11.
22/11/10 AK - Update rec'd from Dave Turpin. Implementation took place on 05/11/10. CCN due date is 16/12/10.
18/11/10 AK - Discussed at Workload Meeting on 17/11/10. Implementation was due on 05/11/10. Programme Office to obtain update from Sara Thwaite.
20/10/10 AK - Discussed at Workload Meeting today. Implementation due date moved back to 05/11/10.
14/10/10 AK - Discussed at Workload Meeting on 13/10/10. Update to be provided by Project Team.
15/09/10 AK - Discussed at Workload Meeting today. Implementation date amended from 04/08/10 to 08/10/10.
03/06/10 AK - Project Start Date populated as 04/05/10 &amp; Implementation due date amended from 16/07/10 to 04/08/10 following update from Dave Turpin.
07/05/10 AK - Update rec'd from Dave Turpin. Business Case (BER equivalent) was approved on 23/02/10. Due to the nature of this project, there is no SN. Current Implementation due date is 16/07/10. 
19/04/10 AK - Discussed at Workload Meeting on 14/04/10. Dave Turpin advised that the status should be amended to PD-PROD &amp; Implementation due date populated as 30/07/10. Meeting to be arranged with Dave to ascertain what has taken place in order for the status to be amended.
17/03/10 AK - Discussed at Workload Meeting. The Business Case represents the EQR for this change. This was approved on 08/03/10, therefore status amended to BE-PROD.</v>
          </cell>
          <cell r="AH207" t="str">
            <v>CLSD</v>
          </cell>
          <cell r="AI207">
            <v>41592</v>
          </cell>
          <cell r="AJ207">
            <v>40245</v>
          </cell>
          <cell r="AK207">
            <v>40245</v>
          </cell>
          <cell r="AO207">
            <v>40487</v>
          </cell>
          <cell r="AP207">
            <v>40939</v>
          </cell>
        </row>
        <row r="208">
          <cell r="A208">
            <v>147</v>
          </cell>
          <cell r="B208" t="str">
            <v>?</v>
          </cell>
          <cell r="C208" t="str">
            <v>Ensure IAD Datalogger Information is Consistent with UK-Link (WPX0104)</v>
          </cell>
          <cell r="D208">
            <v>40645</v>
          </cell>
          <cell r="E208" t="str">
            <v>PD-CLSD</v>
          </cell>
          <cell r="F208">
            <v>41040</v>
          </cell>
          <cell r="G208">
            <v>0</v>
          </cell>
          <cell r="H208">
            <v>38861</v>
          </cell>
          <cell r="J208">
            <v>0</v>
          </cell>
          <cell r="O208" t="str">
            <v>Sat Kalsi</v>
          </cell>
          <cell r="P208" t="str">
            <v>CR</v>
          </cell>
          <cell r="Q208" t="str">
            <v>CLOSED</v>
          </cell>
          <cell r="R208">
            <v>0</v>
          </cell>
          <cell r="U208">
            <v>38929</v>
          </cell>
          <cell r="V208">
            <v>40514</v>
          </cell>
          <cell r="W208">
            <v>40648</v>
          </cell>
          <cell r="X208">
            <v>40648</v>
          </cell>
          <cell r="AC208" t="str">
            <v>RCVD</v>
          </cell>
          <cell r="AD208">
            <v>40645</v>
          </cell>
          <cell r="AE208">
            <v>0</v>
          </cell>
          <cell r="AF208">
            <v>6</v>
          </cell>
          <cell r="AG208" t="str">
            <v>11/05/  AK - Email rec'd ffrom Vicky Palmer stating "Yes happy for it to be closed."_x000D_
11/05/12 AK - Email sent to Vicky Palmer stating "Following my attached note sent on 05/03/12, please can you confirm whether you are happy for this change to be closed? If it is no longer you I need authorisation from, please can you advise me who I should contact?"_x000D_
05/03/12 AK - Email sent to Vicky Palmer stating "The change detailed above was raised as a change request by Darren Jackson &amp; authorised by Alison Jennings back in May 2006. The project team have advised that following the recent implementation of COR1806 - "Internet Access to Data – Replacement Project", any inconsistency issues were delivered under this implementation which has superceded the above change. 
As the Process Owner for this change order, please could you confirm your agreement for the official closure in order to satisfy audit requirements." This email equates to CCN sent, now awaiting authorisation to close._x000D_
16/02/12 AK - Discussed change with Tony Long &amp; agreed that PO will seek to close this down as part of COR1806._x000D_
06/02/12 AK - Discussed at Workload Meeting on 01/02/12. Awaiting confirmation from Project Team that this was implemented as part of COR1806._x000D_
05/12/11 KB - Update received from Tony Long "currently completing the testing phase with implementation on-track for 21/1/2012" Spoke to Tony as we currently have this change on hold - Tony confirmed that this is being run in parallel with COR1806 with planned implementation on 21/01/12.  Change taken 'off hold' and imp due date moved back from 14/01/12 to 21/01/12.                                                                                                                                               04/05/11 AK - Email update rec'd from Tony Long stating that this change is aligned to COR1806.
20/04/11 AK - Update rec'd from Tony Long. Status amended &amp; implementation due date populated as 14/01/12 in line with COR1806._x000D_
28/03/11 AK - Email update rec'd from Tony Long. As this change is on hold due to it's dependency on COR1806, the BER due date has been amended from 29/03/11 to 15/04/11._x000D_
14/03/11 AK - Update rec'd from Tony Long regarding COR1806. As this change is on hold due to it's dependency on COR1806, the BER due date has been amended from 04/03/11 to 29/03/11 in line with COR1806.
16/02/11 AK - Discussed at Workload Meeting today. This change is on hold as it is dependent on COR1806 (not COR1827 as previously stated). BER due date amended from 04/02/11 to 04/03/11._x000D_
20/01/11 AK - Discussed at Workload Meeting on 19/01/11. This change is currently on hold as it is dependent on COR1827. BER due date amended from 26/01/11 to 04/02/11._x000D_
12/01/11 AK - Discussed at Workload Meeting today. BER due date amended from 10/01/11 to 26/01/11. This change is currently on hold._x000D_
22/12/10 AK - Discussed at Workload Meeting today. BER due date amended from 23/12/10 to 10/01/11._x000D_
02/12/10 AK - Update rec'd from Iain Monksfield. This Change Order will be resolved as an output of COR1806. Consequently, updates to this change will mirror COR1806 until further notice, therefore BER due date amended from 26/11/10 to 23/12/10._x000D_
11/11/10 AK - BE IR was due on 22/10/10. This is an internal change which requires an update rather than an email release. Tony Long normally supplies updates but he is out of office until 22/11/10, therefore BER due date amended from 22/10/10 to 26/11/10 to allow Programme Office to calculate month-turn stats._x000D_
16/09/10 AK - Discussed at Workload Meeting on 15/09/10. This change is being carried out in line with COR1806. Update for COR1806: "Wipro have finished analysis &amp; design. TCS estimate completion early October. Once analysis &amp; design has been completed, the results will be consolidated &amp; new plans produced. Agreement is being sought to increase costs to the P80 value. BER due date moved back to 22/10/10." BE IR date amended from 17/09/10 to 22/10/10._x000D_
27/08/10 AK - Update rec'd from Iain Monksfield. This change is being carried out alongside COR1806 &amp; will progress in line with this. BE IR date amended to 17/09/10 in line with COR1806._x000D_
06/05/10 AK - Iain Monksfield confirmed that this work is being carried in with the implementation of IP Iteration 3, which is currently in the "Analysis &amp; Design" phase, therefore no further update will be available until August 2010. In view of this, the BE IR due date for COR0246 has been moved back to 27/08/10 as more information will be available then._x000D_
16/03/10 AK - Iain Monksfield confirmed that details of this work have been passed over to IPP. They are currently rebuilding the data extract from S&amp;M, which will be implemented in Iteration 3. The current implementation due date for COR0664 is 12/04/10, therefore the BE IR date for this project has been populated as 12/04/10 in line with this._x000D_
_x000D_
11/03/10 AK - Discussed at Workload Meeting on 10/03/10. Sat confirmed that this work is currently being assessed following handover from Dave Addison but will potentially be carried out under IPP. Further update to be requested from Iain Monksfield._x000D_
04/03/10 AK - Sat Kalsi confirmed that this change has passed over to him &amp; he will call back later with details / update. Project Manager amended from Dave Addison to Sat Kalsi, Business Analyst amended from Sharon Cox to Tony Long &amp; BE IR date amended from 26/02/10 to 04/03/10 to allow Programme Office to produce monthly stats for February._x000D_
02/03/10 AK - Update rec'd from Dave Addison. Responsibility for this change has passed over to Sat Kalsi (via Ian Monksfield). Programme Office to confirm formal handover has taken place with Sat._x000D_
02/02/10 AK - Update rec'd from Dave Addison. BE IR date amended from 29/01/10 to 26/02/10._x000D_
_x000D_
11/01/10 AK - Update rec'd from Dave Addison. BE IR date amended from 21/12/09 to 29/01/10._x000D_
_x000D_
04/12/09 AK - Update rec'd from Dave Addison. This Project will be included within the IAD Project under Sat Kalsi. Handover or closedown to be arranged, therefore BE IR date amended from 30/11/09 to 21/12/09._x000D_
_x000D_
20/10/09 AK - Update rec'd from Dave Addison. BE IR due date amended to 30/11/09._x000D_
_x000D_
15/09/09 AK - In light of Dave Addison's current absence &amp; as I am on holiday from 23/09/09 &amp; will not be back in the office until 12/10/09, BE IR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Change to remain on hold but to be reviewed again in 6 months. BE initial response date has been populated as 28/09/09 to ensure we do not loose visibility._x000D_
_x000D_
19/12/08 AK - Update rec'd from Sharon Cox. She should be shown as the Analyst for this change. Dave Ackers has stated that this change is still req'd but should remain on hold for the time being as awaiting funding._x000D_
_x000D_
29/10/07 AK - Email rec'd from Sharon Cox stating "The above change order is currently on hold - could you please remove my name and leave the Project Analyst unassigned (due to my impending maternity leave) but leave the project under DA". Tracking Sheet amended.
16/05/07 KB - Further update received from Sharon Cox - The BRD has been written and approved. The project team recommended this change be placed on hold until after the UKL Technology Refresh, an approach agreed to by Dave Ackers._x000D_
_x000D_
02/04/07 AK - Per email from Sharon Cox, change on hold until after UKLTR._x000D_
_x000D_
28/02/07 AK - Emails rec'd from Sharon Cox confirming authorisation of change (BEO equivilant) from Vicky Palmer, Dave Ackers &amp; Dave Addison. Status updated to BE-PROD as at 31/07/06 in line with authorisation.</v>
          </cell>
          <cell r="AH208" t="str">
            <v>CLSD</v>
          </cell>
          <cell r="AI208">
            <v>41040</v>
          </cell>
          <cell r="AJ208">
            <v>38929</v>
          </cell>
          <cell r="AK208">
            <v>38929</v>
          </cell>
          <cell r="AO208">
            <v>40929</v>
          </cell>
          <cell r="AP208">
            <v>40973</v>
          </cell>
        </row>
        <row r="209">
          <cell r="A209">
            <v>962</v>
          </cell>
          <cell r="B209" t="str">
            <v>COR0962</v>
          </cell>
          <cell r="C209" t="str">
            <v>Query Services</v>
          </cell>
          <cell r="D209">
            <v>40073</v>
          </cell>
          <cell r="E209" t="str">
            <v>PA-CLSD</v>
          </cell>
          <cell r="F209">
            <v>41372</v>
          </cell>
          <cell r="G209">
            <v>0</v>
          </cell>
          <cell r="H209">
            <v>39377</v>
          </cell>
          <cell r="I209">
            <v>39616</v>
          </cell>
          <cell r="J209">
            <v>0</v>
          </cell>
          <cell r="N209" t="str">
            <v>Verbally by Steve Adcock (to Max Pemberton)</v>
          </cell>
          <cell r="O209" t="str">
            <v>Andy Simpson</v>
          </cell>
          <cell r="P209" t="str">
            <v>BI</v>
          </cell>
          <cell r="Q209" t="str">
            <v>CLOSED</v>
          </cell>
          <cell r="R209">
            <v>0</v>
          </cell>
          <cell r="U209">
            <v>39622</v>
          </cell>
          <cell r="V209">
            <v>39622</v>
          </cell>
          <cell r="W209">
            <v>40073</v>
          </cell>
          <cell r="X209">
            <v>40073</v>
          </cell>
          <cell r="Y209" t="str">
            <v>XEC</v>
          </cell>
          <cell r="AC209" t="str">
            <v>RCVD</v>
          </cell>
          <cell r="AD209">
            <v>40073</v>
          </cell>
          <cell r="AE209">
            <v>0</v>
          </cell>
          <cell r="AF209">
            <v>7</v>
          </cell>
          <cell r="AG209" t="str">
            <v>29/07/15: CM Update from Andy S, All of these are linked to Q Projects and the PIA will be submitted to XEC on 8/07/14 and the board on 22/07/14._x000D_
_x000D_
25/06/15 Emailed received from Andy Simpson to confirm project closure. Status change to PA- CLSD._x000D_
_x000D_
24/06/14 KB Update provided by AS - All of these are linked to the Q Project._x000D_
PIA will be submitted to XEC on 8th July and Board on 22nd July._x000D_
_x000D_
20/01/14 KB - Update provided by AS - PIA to be presented at February XEC and April Board Meetings.  Currently in closedown phase._x000D_
28/11/13 KB - Update providd by AS - PIA going to XEC in December &amp; Board in Jan 2014.  CCN due date moved to end Jan 2014.  _x000D_
19/08/13 KB - Relates to CMS Phase 2 which is due for closedown at the end of September. _x000D_
05/03/13 KB - Update received from Andy Simpson - Phase 1 was implemented on 25th November 2012.  However, Phase 2 is still in development and is not scheduled for implementation until 8th April 2013 with PIS completing on 31st May 2013.  I will only close this down after that date.  Please change the implementation date on COR0962 to 8th April 2013._x000D_
Status set back to PD-PROD with planned implementation date of 08/04/13.  _x000D_
_x000D_
_x000D_
13/12/12 KB - Implemented successfully on 25/11/12 per AS.                               
13/09/12 KB - Project Manager changed from JR to AS to reflect new structure - as advised by JR.                                                                                                                          14/08/12 KB - New implementation date of 25/11/12 provided by JR.                                                                               08/08/12 PM - Implementation will be delayed. JR to confirm dates on 13/08/12
11/07/12 KB - Planned imp date moved back from 18/07/12 to 15/08/12 per Workload meeting minutes.                                                                                                                                                                               15/06/12 KB - Planned imp date moved back to mid July per telephone conversation with Jane (should align with PAWS and PAF File)                                                                                                                                                        13/03/12 AK - Update rec'd from Farooq Mohammed. Implementation date amended from 01/07/12 to 16/06/12 in line with Phase 1 of the Query Project.
01/11/11 AK - Following the release of the Manager Aligned Report, email rec'd from Jane Rocky advising that Implementation Date has been  amended from 23/11/11 to 01/07/12.
12/05/11 AK - Project Manager changed from Dave Addison to Jane Rocky with effect from 16/05/11.
05/01/11 KB - Imp due date moved from 23/01/11 to 23/11/11 per conversation with Simon Burton after Workload meeting.                                                                                                                                26/01/10 AK - Project Start date populated as per the data saved in Clarity.
20/10/09 AK - Update rec'd from Dave Addison. The Board Paper (BER equivilent) was submitted to XEC &amp; approved on 17/09/09. No SN is required for this change. Implementation due date is planned for 23/01/2011. 
12/10/09 AK - Email sent to Dave Addison from Katrina Stait stating "After a recent discussion with Linda it appears that COR0962 and COR0965 have been merged.  Could you please confirm this so that the logging and tracking sheet can be updated.  Could you also confirm which COR number to be kept and which will be dropped."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24/07/09 AK - Update rec'd from Dave Addison at Workload Meeting on 22/07/09. A Board Paper is being prepared which is due to be released to the Board on 08/09/09. BER due date amended to 08/09/09 in line with this.
31/03/09 AK - Update rec'd from Michelle Fergusson. "POC" BER was sent on 17/06/08 &amp; the meeting authorising it was held on 23/06/08. She confirmed that the target date of 01/08/09 for the BER was realistic. This is an internal change &amp; the BER due date is tentative, however it has been populated as 01/08/09 to ensure we do not loose visibility. 
27/03/09 AK - Dave Addison stated that the Business Case for "Proof of Concept" equates to the EQR. The current Business Case equates to the BER with a tentative delivery date 01/08/09. Dates to be confirmed with Michelle Fergusson. 
28/05/08 - MP - Verbal confirmation from DA that this project should be taken off hold, assigned to him and Michelle Fergusson as BA. He is to provide dates for this internal project  shortly.
23/05/08 AK - Email sent from Max Pemberton to Dave Addison stating "In reference to COR0962 &amp; COR0963: I am aware that your chaps are working on at least one of these changes, yet as of now the tracking sheet has no Project manager or Analyst assigned and they are both marked as "On Hold". Can you advise on what is actually happening with them both, and what information should be populated? (Also noted that there is no external spend category I am guessing 7 (Infrastructure) or maybe 6 (Business Improvement) )."
22/10/07 AK - Per Steve Adcock. This change is not currently assigned to a Project Manager &amp; no paperwork has been received but a COR number needs to be generated as initial analysis work / project support will be req'd. Change alternatively known as "Conquest Replacement". See also COR252 &amp; COR436</v>
          </cell>
          <cell r="AH209" t="str">
            <v>PROD</v>
          </cell>
          <cell r="AI209">
            <v>41338</v>
          </cell>
          <cell r="AJ209">
            <v>39616</v>
          </cell>
          <cell r="AK209">
            <v>39616</v>
          </cell>
          <cell r="AO209">
            <v>41372</v>
          </cell>
          <cell r="AP209">
            <v>41670</v>
          </cell>
        </row>
        <row r="210">
          <cell r="A210">
            <v>965</v>
          </cell>
          <cell r="B210" t="str">
            <v>COR0965</v>
          </cell>
          <cell r="C210" t="str">
            <v xml:space="preserve">Batch Processing Solution for PAF Checking Address Quality </v>
          </cell>
          <cell r="D210">
            <v>40108</v>
          </cell>
          <cell r="E210" t="str">
            <v>PA-CLSD</v>
          </cell>
          <cell r="F210">
            <v>41238</v>
          </cell>
          <cell r="G210">
            <v>0</v>
          </cell>
          <cell r="H210">
            <v>39518</v>
          </cell>
          <cell r="J210">
            <v>0</v>
          </cell>
          <cell r="N210" t="str">
            <v>Vicky Palmer/Prioritisation Meeting 12/03/08</v>
          </cell>
          <cell r="O210" t="str">
            <v>Andy Simpson</v>
          </cell>
          <cell r="P210" t="str">
            <v>CR</v>
          </cell>
          <cell r="Q210" t="str">
            <v>CLOSED</v>
          </cell>
          <cell r="R210">
            <v>0</v>
          </cell>
          <cell r="W210">
            <v>40147</v>
          </cell>
          <cell r="X210">
            <v>40147</v>
          </cell>
          <cell r="Y210" t="str">
            <v>XEC</v>
          </cell>
          <cell r="AE210">
            <v>0</v>
          </cell>
          <cell r="AF210">
            <v>6</v>
          </cell>
          <cell r="AG210"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_x000D_
05/03/13 KB - Update received from Andy Simpson -  This was delivered as part of COR0962, therefore, I will close this down along the same timescales as COR0962. Status left at PD-IMPD.  _x000D_
13/12/12 KB - Implemented successfully on 25/11/12 per AS. 
13/09/12 KB - Project Manager changed from JR to AS to reflect new structure - as advised by JR.                                                                                                                                                                    14/08/12 KB - New implementation date of 25/11/12 provided by JR. _x000D_
11/07/12 KB - Planned imp date moved back from 18/07/12 to 15/08/12 per Workload meeting minutes.                                                                                                                                                              20/06/12 KB - Imp date moved back from 01/07/12 to 18/07/12 per workload meeting.  JR will aim to provide more definitive date when known.                                                                          11/05/12 AK - Email rec'd from Vicky Palmer confirming that Alison Jennings is the contact for future authorisation of closures etc. Process Owner amended from Vicky to Alison &amp; email sent to Alison confirming this.
01/11/11 AK - Following the release of the Manager Aligned Report, email rec'd from Jane Rocky advising that Implementation Date has been amended from 23/11/11 to 01/07/12.
12/05/11 AK - Project Manager changed from Dave Addison to Jane Rocky with effect from 16/05/11.
05/01/11 KB - Imp due date moved from 31/01/11 to 23/11/11 per conversation with Simon Burton after Workload meeting.                                                                                                                                                                                 01/07/10 AK - Update rec'd from Dave Addison. This change was subject to a partial implementation but full implementation will take place under COR0962. Implementation due date to remain 31/01/11.
07/06/10 AK - Email sent to Michelle Fergusson stating "The last update we received for this change was on 05/02/10 &amp; stated "Although this is being updated in line with COR0962, this work has had an implementation of it's own &amp; the Project Team are now looking to close this project down as completed." Please can you confirm what date implementation took place &amp; what is the planned close-down date."
05/02/10 AK - Update rec'd from Murray Thomson. Although this is being updated in line with COR0962, this work has had an implementation of it's own &amp; the Project Team are now looking to close this project down as completed.   
26/01/10 AK - Project Start date populated as per the data saved in Clarity.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
20/10/09 AK - Update rec'd from Dave Addison. This project is being included under COR0962 - Query Services. In light of this, Dave will send email to Vicky Palmer requesting her acceptance to close this down. BER due date amended to 30/11/09.
12/10/09 AK - Email sent to Dave Addison from Katrina Stait stating "After a recent discussion with Linda it appears that COR0962 and COR0965 have been merged.  Could you please confirm this so that the logging and tracking sheet can be updated.  Could you also confirm which COR number to be kept and which will be dropped."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24/07/09 AK - Update rec'd from Dave Addison at Workload Meeting on 22/07/09. This work is being carried out in line with COR0962 - Query Services, therefore BER due date has been amended to 08/09/09 in line with COR0962.
06/07/09 AK - Update rec'd from Dave Addison. The solution for this work will be to plug into BPMS. This work will be carried out as part of the Business Case for Query Services (COR0962). BER due date populated as 01/08/09 in line with COR0962.
02/06/09 AK - Email rec'd from Vicky Palmer stating "The delays around this have been due to me trying to understand if this is closed whether that means the requirement has gone away or been subsumed within something else. I believe it may now, effectively, be covered by the scope of the BPMS project (or at least be very closely linked to it). Dave Addison is following up for me, but until I’m absolutely clear on where it lands I’m not happy to close it down at this time."
01/06/09 AK - Email sent to Vicky Palmer stating "Further to my previous emails (attached), please can you confirm your agreement for the closure of COR0965 - Batch Processing Solution for PAF Checking Address Quality."
30/04/09 AK - Email sent to Vicky Palmer stating "Further to my previous email, please can you confirm your agreement for the closure of COR0965 - Batch Processing Solution for PAF Checking Address Quality."
31/03/09 AK - Email sent to Vicky Palmer stating "Following the attached notes, I have been informed by Dave Addison that COR0965 - Batch Processing Solution for PAF Checking Address Quality can be closed down. As the named Process Owner of this change order, could you confirm your agreement for the official closure of COR0965."
27/03/09 AK - Dave Addison stated that this change should be closed.
08/10/08 KB - Note sent to DA &amp; VP asking for approval to close COR965.                                                        
30/09/08 AK - Email rec'd from Linda Graham stating "I would just like to make you aware that Service Delivery is perusing a tactical solution for the above change. Therefore, the Project Team will not pursue COR965 at this point in time. I would also like you to note that COR 965 will be covered in the scope of COR962."
30/09/08 AK - Email sent to Dave Addison stating "This internal change was raised on 11/03/08 &amp; has remained at EQ-PROD status since 12/03/08. I have attached the history we have in the Tracking Sheet. Please can you have a look into this &amp; provide me with an update so that I can ensure the Tracking Sheet correctly reflects the situation."
18/04/08 AK - Email rec'd from Max Pemberton stating "cor 0965 is under Bob at the moment as far as the Logging and Tracking sheet is concerned, also showing as a Category 4 (All Distribution Networks) spend from ASA Change Budget. During a recent meeting it was advised that this should be under Dave Addison and that it should be funded via Category 6 (xoserve's Business Improvement fund) (as a reminder - please check your manager aligned reports and inform of any changes). We will make this change in the logging and tracking sheet and flow it through to the other sheets - hence please respond if this is not correct!" Tracking Sheet amended to reflect changes.</v>
          </cell>
          <cell r="AH210" t="str">
            <v>IMPD</v>
          </cell>
          <cell r="AI210">
            <v>41238</v>
          </cell>
          <cell r="AO210">
            <v>41238</v>
          </cell>
          <cell r="AP210">
            <v>41670</v>
          </cell>
        </row>
        <row r="211">
          <cell r="A211">
            <v>3317</v>
          </cell>
          <cell r="B211" t="str">
            <v>COR3317</v>
          </cell>
          <cell r="C211" t="str">
            <v>New Report for Regulatory Reporting (SHQ)</v>
          </cell>
          <cell r="D211">
            <v>41716</v>
          </cell>
          <cell r="E211" t="str">
            <v>PD-CLSD</v>
          </cell>
          <cell r="F211">
            <v>41816</v>
          </cell>
          <cell r="G211">
            <v>0</v>
          </cell>
          <cell r="H211">
            <v>41675</v>
          </cell>
          <cell r="I211">
            <v>41688</v>
          </cell>
          <cell r="J211">
            <v>0</v>
          </cell>
          <cell r="K211" t="str">
            <v>NNW</v>
          </cell>
          <cell r="L211" t="str">
            <v>NGN</v>
          </cell>
          <cell r="M211" t="str">
            <v>Jo Ferguson</v>
          </cell>
          <cell r="N211" t="str">
            <v>ICAF 05/02/14</v>
          </cell>
          <cell r="O211" t="str">
            <v>Lorraine Cave</v>
          </cell>
          <cell r="P211" t="str">
            <v>CO</v>
          </cell>
          <cell r="Q211" t="str">
            <v>COMPLETE</v>
          </cell>
          <cell r="R211">
            <v>1</v>
          </cell>
          <cell r="S211">
            <v>41816</v>
          </cell>
          <cell r="U211">
            <v>41697</v>
          </cell>
          <cell r="V211">
            <v>41710</v>
          </cell>
          <cell r="W211">
            <v>41710</v>
          </cell>
          <cell r="Y211" t="str">
            <v>Pre-Sanction 11/03/2014</v>
          </cell>
          <cell r="Z211">
            <v>2069</v>
          </cell>
          <cell r="AC211" t="str">
            <v>SENT</v>
          </cell>
          <cell r="AD211">
            <v>41729</v>
          </cell>
          <cell r="AE211">
            <v>0</v>
          </cell>
          <cell r="AF211">
            <v>5</v>
          </cell>
          <cell r="AG211" t="str">
            <v>18/03/14 KB - Slight title change to align with more logical title contained with the CA provided by Jo Ferguson on 18/03/14.</v>
          </cell>
          <cell r="AH211" t="str">
            <v>CLSD</v>
          </cell>
          <cell r="AI211">
            <v>41816</v>
          </cell>
          <cell r="AJ211">
            <v>41695</v>
          </cell>
          <cell r="AL211">
            <v>41729</v>
          </cell>
          <cell r="AM211">
            <v>41729</v>
          </cell>
          <cell r="AN211">
            <v>41729</v>
          </cell>
          <cell r="AO211">
            <v>41730</v>
          </cell>
        </row>
        <row r="212">
          <cell r="A212">
            <v>3301</v>
          </cell>
          <cell r="B212" t="str">
            <v>COR3301</v>
          </cell>
          <cell r="C212" t="str">
            <v>MI for Shorthaul Charges</v>
          </cell>
          <cell r="D212">
            <v>41795</v>
          </cell>
          <cell r="E212" t="str">
            <v>PD-CLSD</v>
          </cell>
          <cell r="F212">
            <v>41967</v>
          </cell>
          <cell r="G212">
            <v>0</v>
          </cell>
          <cell r="H212">
            <v>41649</v>
          </cell>
          <cell r="I212">
            <v>41662</v>
          </cell>
          <cell r="J212">
            <v>0</v>
          </cell>
          <cell r="K212" t="str">
            <v>NNW</v>
          </cell>
          <cell r="L212" t="str">
            <v>NGT</v>
          </cell>
          <cell r="M212" t="str">
            <v>Sean McGoldrick</v>
          </cell>
          <cell r="N212" t="str">
            <v>ICAF Meeting 15/01/14</v>
          </cell>
          <cell r="O212" t="str">
            <v>Jessica Harris</v>
          </cell>
          <cell r="P212" t="str">
            <v>CO</v>
          </cell>
          <cell r="Q212" t="str">
            <v>COMPLETE</v>
          </cell>
          <cell r="R212">
            <v>1</v>
          </cell>
          <cell r="S212">
            <v>41967</v>
          </cell>
          <cell r="T212">
            <v>0</v>
          </cell>
          <cell r="U212">
            <v>41711</v>
          </cell>
          <cell r="V212">
            <v>41724</v>
          </cell>
          <cell r="W212">
            <v>41754</v>
          </cell>
          <cell r="Y212" t="str">
            <v>Pre Sanction Review Meeting 22/04/14</v>
          </cell>
          <cell r="Z212">
            <v>5600</v>
          </cell>
          <cell r="AC212" t="str">
            <v>SENT</v>
          </cell>
          <cell r="AD212">
            <v>41822</v>
          </cell>
          <cell r="AE212">
            <v>0</v>
          </cell>
          <cell r="AF212">
            <v>5</v>
          </cell>
          <cell r="AG212" t="str">
            <v>14/08/14 KB - Imp date of 07/08/14 advised by Jo Harze.</v>
          </cell>
          <cell r="AH212" t="str">
            <v>CLSD</v>
          </cell>
          <cell r="AI212">
            <v>41967</v>
          </cell>
          <cell r="AJ212">
            <v>41705</v>
          </cell>
          <cell r="AL212">
            <v>41808</v>
          </cell>
          <cell r="AM212">
            <v>41822</v>
          </cell>
          <cell r="AO212">
            <v>41858</v>
          </cell>
          <cell r="AP212">
            <v>41950</v>
          </cell>
        </row>
        <row r="213">
          <cell r="A213">
            <v>3286</v>
          </cell>
          <cell r="B213" t="str">
            <v>COR3286</v>
          </cell>
          <cell r="C213" t="str">
            <v>Supply Point Registration – Facilitation of Faster Switching</v>
          </cell>
          <cell r="D213">
            <v>41765</v>
          </cell>
          <cell r="E213" t="str">
            <v>PD-CLSD</v>
          </cell>
          <cell r="F213">
            <v>42423</v>
          </cell>
          <cell r="G213">
            <v>0</v>
          </cell>
          <cell r="H213">
            <v>41662</v>
          </cell>
          <cell r="I213">
            <v>41675</v>
          </cell>
          <cell r="J213">
            <v>1</v>
          </cell>
          <cell r="K213" t="str">
            <v>ADN</v>
          </cell>
          <cell r="M213" t="str">
            <v>Ruth Thomas</v>
          </cell>
          <cell r="N213" t="str">
            <v>ICAF Meeting 08/01/14</v>
          </cell>
          <cell r="O213" t="str">
            <v>Andy Simpson</v>
          </cell>
          <cell r="P213" t="str">
            <v>CO</v>
          </cell>
          <cell r="Q213" t="str">
            <v>COMPLETE</v>
          </cell>
          <cell r="R213">
            <v>1</v>
          </cell>
          <cell r="T213">
            <v>97717</v>
          </cell>
          <cell r="U213">
            <v>41684</v>
          </cell>
          <cell r="V213">
            <v>41698</v>
          </cell>
          <cell r="W213">
            <v>41760</v>
          </cell>
          <cell r="Y213" t="str">
            <v>Pre Sanction Review Meeting 29/04/14</v>
          </cell>
          <cell r="Z213">
            <v>897720</v>
          </cell>
          <cell r="AC213" t="str">
            <v>SENT</v>
          </cell>
          <cell r="AD213">
            <v>41778</v>
          </cell>
          <cell r="AE213">
            <v>0</v>
          </cell>
          <cell r="AF213">
            <v>3</v>
          </cell>
          <cell r="AG213" t="str">
            <v>23.02.16: ECF now approved and filed in the config library_x000D_
24/12/15: Cm: Andy Simpson - has ask for this to be closed and I have chased for the ECF from Mark Bignell._x000D_
16/11/15: CM Approved CCN received from Chris Warner today. I have chased for the ECF from Mark Bignell. Once done I can close this off on the status can change to PD-CLSD database and change to status to PD-CLSD._x000D_
13/11/15: CM Discussed at CMSG that Chris is happy to close this project down now. I have emailed Chris today just to get this back in writing from him._x000D_
29/10/15- CM has sent an email chaser for the approval of the CCN from the originator._x000D_
26/10/15- CM Email from debi Jones with_x000D_
14/09/15 - CM Chased Andy Simpson for CCN due back on 11/09/15 - can we chase this for Andy or will he?_x000D_
13/08/15 CM sent out the CCN to networks._x000D_
5/08/2015 NC Waiting for Closedown documents - emailed DJ - once received project can be closed_x000D_
_x000D_
10/11/14 KB - Note from John Baines confirming imp on 08/10/14 and that PIS will run until 12/12/14.  _x000D_
08/04/14 KB - BEO received for revised EQR.  _x000D_
25/03/14 KB - Revised EQR issued following Pre Sanction approval. A BEO is required for the combined analysis &amp; design costs. _x000D_
23/01/14 KB - CO received from Alan. _x000D_
20/01/14 KB - Update ptovided by AS - Awaiting Change Order from Networks (internal Change Request raised in the meantime).  In start-up phase of the project, Business Case approved at XEC, workpack discussions ongoing with Wipro._x000D_
15/01/14 KB - This was originally submitted by Jane Rocky as a Change Request in order to start analysis, pending the submission of a CO. Dave Turpin has drafted a CO which was sent to Alan Raper on 15/01/14 - await formal CO submission from Alan.</v>
          </cell>
          <cell r="AH213" t="str">
            <v>CLSD</v>
          </cell>
          <cell r="AI213">
            <v>42423</v>
          </cell>
          <cell r="AJ213">
            <v>41667</v>
          </cell>
          <cell r="AL213">
            <v>41779</v>
          </cell>
          <cell r="AM213">
            <v>41778</v>
          </cell>
          <cell r="AO213">
            <v>41953</v>
          </cell>
        </row>
        <row r="214">
          <cell r="A214">
            <v>2091</v>
          </cell>
          <cell r="B214" t="str">
            <v>COR2091</v>
          </cell>
          <cell r="C214" t="str">
            <v>AQ 2011</v>
          </cell>
          <cell r="D214">
            <v>40620</v>
          </cell>
          <cell r="E214" t="str">
            <v>PD-CLSD</v>
          </cell>
          <cell r="F214">
            <v>41338</v>
          </cell>
          <cell r="G214">
            <v>0</v>
          </cell>
          <cell r="H214">
            <v>40478</v>
          </cell>
          <cell r="I214">
            <v>40574</v>
          </cell>
          <cell r="J214">
            <v>0</v>
          </cell>
          <cell r="N214" t="str">
            <v>Workload Meeting 27/10/10</v>
          </cell>
          <cell r="O214" t="str">
            <v>Lorraine Cave</v>
          </cell>
          <cell r="P214" t="str">
            <v>BI</v>
          </cell>
          <cell r="Q214" t="str">
            <v>COMPLETE</v>
          </cell>
          <cell r="R214">
            <v>0</v>
          </cell>
          <cell r="U214">
            <v>40560</v>
          </cell>
          <cell r="V214">
            <v>40627</v>
          </cell>
          <cell r="W214">
            <v>40620</v>
          </cell>
          <cell r="X214">
            <v>40620</v>
          </cell>
          <cell r="AC214" t="str">
            <v>RCVD</v>
          </cell>
          <cell r="AD214">
            <v>40620</v>
          </cell>
          <cell r="AE214">
            <v>0</v>
          </cell>
          <cell r="AF214">
            <v>6</v>
          </cell>
          <cell r="AG214" t="str">
            <v>05/03/13 KB - Note received from Linda Whitcroft authorising closure of COR2091. Set to PD-CLSD. _x000D_
04/03/13 KB - Note sent to Linda Whitcroft (Process Owner) requesting formal approval to close this project.  _x000D_
20/03/12 AK - Discussed at Workload Meeting on 14/03/12. Planned completion is now 18/05/12.
16/02/12 AK - Discussed at Workload Meeting on 15/02/12. Planned completion is now 29/02/12.
10/02/12 AK - Discussed at Workload Meeting on 08/02/12. Planned completion is now 29/02/12.
18/11/11 AK - Update rec'd from Ian Bevan. As part of the CCN Amnesty, CCN due date amended from 16/12/11 to 31/01/12.
28/03/11 AK - Update rec'd from Ian Bevan. PID (BER equivalent) was approved on 18/03/11. Due to the nature of this change, no SN will be produced. Implementation will be 01/10/11.
23/03/11 AK - Discussed at Workload Meeting today. PID has been approved, therefore status needs to be amended. Project Team to advise Programme Office of PID approval date.
16/03/11 KB - Discussed at Workload meeting.  BE IR date amended from 11/03/11 to 25/03/11.                                                                                                                                            09/03/11 AK - Discussed at Workload Meeting today. BE IR date amended from 02/03/11 to 11/03/11.
02/03/11 - Discussed at Workload Meeting. PID is due to be approved today.
24/02/11 AK - Discussed at Workload Meeting on 23/02/11. PID is to be approved on 02/03/11, therefore BE IR date amended from 22/02/11 to 02/03/11.
08/02/11 AK - Update rec'd from Ian Bevan. Project Brief (EQR) was approved on 17/01/11. Status amended to BE-PROD &amp; BE IR date populated as 22/02/11.
02/02/11 KB - Discussed at Workload meeting today.  Project Brief has been approved, meetings are currently being arranged to discuss the PID.  IB was advised that the Project Brief will suffice as an EQIR.                                                                                                    
26/01/11 AK - Discussed at Workload Meeting today. Update to be provided by Project Team.
06/01/11 AK - Update rec'd from Sarah Hall. Project is still in very early stages. EQ IR date amended from 24/12/10 to 31/01/11.
07/12/10 AK - Update rec'd from Ian Bevan following the release of the Manager Aligned Report. EQ IR date amended from 26/11/10 to 24/12/10.
02/12/10 AK - Discussed at Workload Meeting on 01/12/10. Project Brief has been prepared &amp; is currently being reviewed.
22/11/10 AK - Update rec'd from Lorraine Cave following the release of the Manager Aligned Report. Project Brief in progress with IW.
18/11/10 AK - Discussed at Workload Meeting on 17/11/10. Project Brief is in the process of being prepared. EQ IR date moved back to 26/11/10
27/10/10 KB - Approved at Workload Meeting.</v>
          </cell>
          <cell r="AH214" t="str">
            <v>CLSD</v>
          </cell>
          <cell r="AI214">
            <v>41338</v>
          </cell>
          <cell r="AJ214">
            <v>40560</v>
          </cell>
          <cell r="AK214">
            <v>40560</v>
          </cell>
          <cell r="AO214">
            <v>40823</v>
          </cell>
          <cell r="AP214">
            <v>40939</v>
          </cell>
        </row>
        <row r="215">
          <cell r="A215">
            <v>2134</v>
          </cell>
          <cell r="B215" t="str">
            <v>COR2134</v>
          </cell>
          <cell r="C215" t="str">
            <v>Fusion Gen Upgrade</v>
          </cell>
          <cell r="D215">
            <v>40701</v>
          </cell>
          <cell r="E215" t="str">
            <v>PD-CLSD</v>
          </cell>
          <cell r="F215">
            <v>40851</v>
          </cell>
          <cell r="G215">
            <v>0</v>
          </cell>
          <cell r="H215">
            <v>40500</v>
          </cell>
          <cell r="I215">
            <v>40633</v>
          </cell>
          <cell r="J215">
            <v>0</v>
          </cell>
          <cell r="N215" t="str">
            <v>Workload Meeting 24/11/10</v>
          </cell>
          <cell r="O215" t="str">
            <v>Chris Fears</v>
          </cell>
          <cell r="P215" t="str">
            <v>BI</v>
          </cell>
          <cell r="Q215" t="str">
            <v>COMPLETE</v>
          </cell>
          <cell r="R215">
            <v>0</v>
          </cell>
          <cell r="U215">
            <v>40721</v>
          </cell>
          <cell r="V215">
            <v>40701</v>
          </cell>
          <cell r="W215">
            <v>40701</v>
          </cell>
          <cell r="X215">
            <v>40701</v>
          </cell>
          <cell r="Y215" t="str">
            <v>XEC on 07/06/11</v>
          </cell>
          <cell r="AC215" t="str">
            <v>RCVD</v>
          </cell>
          <cell r="AD215">
            <v>40701</v>
          </cell>
          <cell r="AE215">
            <v>0</v>
          </cell>
          <cell r="AF215">
            <v>7</v>
          </cell>
          <cell r="AG215" t="str">
            <v>01/11/11 AK - Email rec'd from Christina McArthur stating "CPR 2134 Fusion Gen Upgrade was for the delivery of a impact assessment, work has been completed and a CCN is due to be submitted.  Therefore, I apologise that 2134 cannot be cancelled. A new COR 2432 has been raised which is for the delivery phase of COR2134 plus Oracle Upgrade. Sorry for any confusion." PD-SENT status backed out of Tracking Sheet &amp; CCN due date populated as 01/11/11.
01/11/11 AK - Christina McArthur advised that this change has been replaced by COR2432. Email sent to Steve Adcock stating "Christina McArthur has advised that the change detailed above has been replaced by COR2432 - Oracle &amp; CA Gen Upgrade. Both of these changes were raised internally by Projects &amp; Change Management. As there is no named Process Owner for this change order, as Head of xoserve Projects &amp; Change Management, please could you confirm your agreement for the official closure in order to satisfy audit requirements. If you need any more information, please let me know."
28/10/11 AK - Discussed at Workload Meeting on 26/10/11. Project Team to supply new CCN due date.
01/09/11 KB - E mail received from Christina advising that "Impact Assessment has been signed off by key stakeholders, the project is now in the closure stage"
30/08/11 AK - Following the release of the Manager Aligned Report, email rec'd from Christina McArthur stating "COR2134 delivered products as per the agreed plan on 19/08/11. CCN Closure Date end 31/10/11."
18/07/11 AK - Email rec'd from Christina McArthur stating "Business Case approved in June 2011, Jumar Consultants stated work on 4th July and analysis in progress." Spoke to Christina who confirmed that the Project Brief was approved on 27/06/11. The Business Case was approved at XEC on 07/06/11. As this is an internal project, no SN will be produced. There is no implementation as this is an assessment which is planned for completion on 19/08/11.
29/06/11 AK - Discussed at Workload Meeting today. Project Manager amended from Iain Collin to Chris Fears.
19/04/11 AK - Following the release of the Manager Aligned Report, update received from Christina McArthur stating "Project Brief issued, Work packs issued to suppliers for quotation, responses due back 6th May.  XEC Business Case approval target date now planned for 7th June 2011."
30/03/11 AK - Discussed at Workload Meeting today. Project Brief was sent out for approval on Wednesday, 23/03/11.
09/03/11 AK - Discussed at Workload Meeting today. EQ IR date amended from 11/03/11 to 31/03/11.
03/03/11 - Discussed at Workload Meeting on 02/03/11. EQ IR due 11/03/11. New date to be advised.</v>
          </cell>
          <cell r="AH215" t="str">
            <v>CLSD</v>
          </cell>
          <cell r="AI215">
            <v>40851</v>
          </cell>
          <cell r="AJ215">
            <v>40625</v>
          </cell>
          <cell r="AK215">
            <v>40625</v>
          </cell>
          <cell r="AO215">
            <v>40774</v>
          </cell>
          <cell r="AP215">
            <v>40851</v>
          </cell>
        </row>
        <row r="216">
          <cell r="A216">
            <v>2135</v>
          </cell>
          <cell r="B216" t="str">
            <v>COR2135</v>
          </cell>
          <cell r="C216" t="str">
            <v>Code Repository</v>
          </cell>
          <cell r="E216" t="str">
            <v>EQ-CLSD</v>
          </cell>
          <cell r="F216">
            <v>40847</v>
          </cell>
          <cell r="G216">
            <v>0</v>
          </cell>
          <cell r="H216">
            <v>40500</v>
          </cell>
          <cell r="I216">
            <v>40856</v>
          </cell>
          <cell r="J216">
            <v>0</v>
          </cell>
          <cell r="N216" t="str">
            <v>Workload Meeting 24/11/10</v>
          </cell>
          <cell r="P216" t="str">
            <v>BI</v>
          </cell>
          <cell r="Q216" t="str">
            <v>CLOSED</v>
          </cell>
          <cell r="R216">
            <v>0</v>
          </cell>
          <cell r="AE216">
            <v>0</v>
          </cell>
          <cell r="AF216">
            <v>7</v>
          </cell>
          <cell r="AG216" t="str">
            <v xml:space="preserve">31/10/11 AK - Email rec'd from Steve Adcock on 28/10/11 authorising the closure of this change.
28/10/11 AK - Email sent to Steve Adcock stating "Chris Fears has advised that the change detailed above is being merged into COR2411 - Code Repository Tool. Both of these changes were raised internally by Projects &amp; Change Management. As there is no named Process Owner for this change order, as Head of xoserve Projects &amp; Change Management, please could you confirm your agreement for the official closure in order to satisfy audit requirements. If you need any more information, please let me know."
27/10/11 AK - Discussed at Workload Meeting on 26/10/11. Chris Fears had previously advised that this change will be merged with COR2411 - Code Configuration Tool &amp; this work would be carried out by Lee Foster. Matt Rider advised that he was not aware of this change becomming Lee's responsibility &amp; therefore he would like to speak to Lee before the change is formally allocated. EQ IR populated as 09/11/11 to maintain visibility.
11/10/11 AK - Update rec'd from Chris Fears. Although this project is currently assigned to him, the work will not be carried out by Chris. This project needs to be shown as no manager assigned &amp; be discussed at the next Workload Meeting. The EQIR date of 01/10/11 has been removed, awaiting a new Project Manager to be allocated.
29/06/11 AK - Discussed at Workload Meeting today. Project Manager amended from Iain Collin to Chris Fears.
21/01/11 AK - Email rec'd from Chris Fears in response to Iain's email stating "Can we please get together to discuss your timeframes as they seem a little at odds with what I might have expected." Iain responded stating "The start date for this was re-scheduled as part on the BP11 planning discussions because (across xoserve) we have too much work scheduled in the same year. The project completion date is merely to reflect the year in which budget will be allocated, I have no view on the planned go live date yet. Are there any operational requirements that would drive this?"
18/01/11 AK - Email rec'd from Iain Collin stating "Please note that in accordance with the funding profile agreed for BP11, COR 2135 Code Repository project has been re-scheduled in Clarity as follows: Key milestones: Start-up stage XEC submission  01/10/11 * Project Brief Issued for Review  01/11/11 * Project Brief Approved   01/12/11 * Analysis &amp; Design Stage XEC Submission 01/12/11 * PID Issued for Review 01/04/12 * PID Approved &amp; Build stage XEC submission 01/07/12 * Project Completed 30/03/13". EQ IR date amended from 11/02/11 to 01/10/11. </v>
          </cell>
        </row>
        <row r="217">
          <cell r="A217">
            <v>2136</v>
          </cell>
          <cell r="B217" t="str">
            <v>COR2136</v>
          </cell>
          <cell r="C217" t="str">
            <v>Network Time Server</v>
          </cell>
          <cell r="E217" t="str">
            <v>EQ-CLSD</v>
          </cell>
          <cell r="F217">
            <v>40847</v>
          </cell>
          <cell r="G217">
            <v>0</v>
          </cell>
          <cell r="H217">
            <v>40500</v>
          </cell>
          <cell r="J217">
            <v>0</v>
          </cell>
          <cell r="N217" t="str">
            <v>Workload Meeting 24/11/10</v>
          </cell>
          <cell r="P217" t="str">
            <v>BI</v>
          </cell>
          <cell r="Q217" t="str">
            <v>CLOSED</v>
          </cell>
          <cell r="R217">
            <v>0</v>
          </cell>
          <cell r="AE217">
            <v>0</v>
          </cell>
          <cell r="AF217">
            <v>7</v>
          </cell>
          <cell r="AG217" t="str">
            <v>31/10/11 AK - Email rec'd from Steve Adcock on 28/10/11 authorising the closure of this change.
28/10/11 AK - Discussed at Workload Meeting on 26/10/11. Chris Fears had previously advised that this change is no longer required. Email sent to Steve Adcock stating "Following discussion at the Workload Meeting held on 26/10/11 it was felt that the change detailed above is no longer required. This was an internal project raised by Iain Collin on 19/11/10. As there is no named Process Owner for this change order, as Head of xoserve Projects &amp; Change Management, please could you confirm your agreement for the official closure in order to satisfy audit requirements. If you need any more information, please let me know."
11/10/11 AK - Update rec'd from Chris Fears. Although this project is currently assigned to him, the work will not be carried out by Chris. This project needs to be shown as no manager assigned &amp; be discussed at the next Workload Meeting. The EQIR date of 01/06/12 has been removed, awaiting a new Project Manager to be allocated.
29/06/11 AK - Discussed at Workload Meeting today. Project Manager amended from Iain Collin to Chris Fears.
21/01/11 AK - Email rec'd from Chris Fears in response to Iain's email stating "We need to discuss the dates, I am comfortable that it has been moved back but some of the dates do not flow." Iain responded stating "Well spotted, not sure what when wrong there. How does this look? Key milestones: Startup stage XEC submission Fri 01/06/12 * Project Brief Issued for Review Mon 16/07/12 * Project Brief Approved Mon 30/07/12 * Analysis &amp; Design Stage XEC Submission Mon 13/08/12 * PID Issued for Review Mon 01/10/12 * PID Approved Mon 15/10/12 * Build Stage XEC Submission Mon 22/10/12 * Project Completed Fri 01/03/13"
18/01/11 AK - Email rec'd from Iain Collin stating "Please note the Clarity plan for COR2136 – Network Time Server has been updated to reflect the dates agreed for BP11. That is, due to other higher priority projects, this one has been pushed out to 20012/13 as follows: Key milestones: Startup Stage XEC Submission Fri 01/06/12 * Project Brief Issued for Review Mon 16/07/12 * Project Brief Approved Mon 30/07/12 * Analysis &amp; Design Stage XEC Submission Mon 13/08/12 * PID Issued for Review Tue 28/08/12 * PID Approved Mon 20/08/12 * Build Stage XEC Submission Mon 03/09/12 * Project Completed Thu 28/02/13". EQ IR date amended from 08/07/11 to 01/06/12.</v>
          </cell>
        </row>
        <row r="218">
          <cell r="A218">
            <v>2925</v>
          </cell>
          <cell r="B218" t="str">
            <v>COR2925</v>
          </cell>
          <cell r="C218" t="str">
            <v>Gemini Integration with PRISMA</v>
          </cell>
          <cell r="E218" t="str">
            <v>PD-CLSD</v>
          </cell>
          <cell r="F218">
            <v>41681</v>
          </cell>
          <cell r="G218">
            <v>1</v>
          </cell>
          <cell r="H218">
            <v>41305</v>
          </cell>
          <cell r="I218">
            <v>41319</v>
          </cell>
          <cell r="J218">
            <v>0</v>
          </cell>
          <cell r="K218" t="str">
            <v>NNW</v>
          </cell>
          <cell r="L218" t="str">
            <v>NGT</v>
          </cell>
          <cell r="M218" t="str">
            <v>Sean McGoldrick</v>
          </cell>
          <cell r="N218" t="str">
            <v>Workload Meeting 13/02/13</v>
          </cell>
          <cell r="O218" t="str">
            <v>Andy Earnshaw</v>
          </cell>
          <cell r="P218" t="str">
            <v>CO</v>
          </cell>
          <cell r="Q218" t="str">
            <v>COMPLETE</v>
          </cell>
          <cell r="R218">
            <v>1</v>
          </cell>
          <cell r="T218">
            <v>76200</v>
          </cell>
          <cell r="U218">
            <v>41445</v>
          </cell>
          <cell r="V218">
            <v>41458</v>
          </cell>
          <cell r="AE218">
            <v>0</v>
          </cell>
          <cell r="AF218">
            <v>5</v>
          </cell>
          <cell r="AG218" t="str">
            <v>03/09/13 KB - E mail received form Sean confirming his approval for Xoserve to not deliver a BER for COR2925 &amp; COR2959.  NGT will expect to receive a Word document detailing the information usually contained within a BER.  Noe sent to Project team advising of this update and asking how they wish to proceed in terms of target dates._x000D_
_x000D_
11/10/2013 AT - BER Due 11/10/2013 not needed. Date removed from Original BER Due Date field to proevent MI report fail._x000D_
_x000D_
03/09/13 KB - E mail received form Sean confirming his approval for Xoserve to not deliver a BER for COR2925 &amp; COR2959.  NGT will expect to receive a Word document detailing the information usually contained within a BER.  Noe sent to Project team advising of this update and asking how they wish to proceed in terms of target dates._x000D_
_x000D_
16/08/13 KB - Refer to email from Andy Earnshaw to Julie Varney with regard to potentially not submitting a BER for COR2925 - await further notification from NGT._x000D_
_x000D_
13/05/13 KB - Revised CO received from UKT.  Forwarded to AE asking him to advise if this will impact upon the current EQR date of 28/05/13. _x000D_
3/04/13 KB - EQR due date changed to 28/05/13 as original date of 25/05 falls on a weekend.  _x000D_
22/04/13 KB - Note sent to Jo Duncan asking for confirmation of EQR delivery date. _x000D_
03/04/13 KB - Discussed at Workload meeting - EQR date will be 6 weeks from agreement of the NDA which was only agreed w/e 29/03/13 - AE to confirm EQR due date._x000D_
_x000D_
05/03/13 KB - Spoke to AE with regard to EQR delivery date.  They are still awaiting the outcome of discussions between NGT and Prisma with regard to the Non Disclosure Agreement (NDA) - something that Xoseve are not involved in nor have any influence over.  EQR date should be left as TBC - AE will advise further._x000D_
_x000D_
14/02/13 KB - EQR delivery date will be either 06/03 or 05/04, depending upon which option UKT take as outlined in the EQIR sent by Andy Earnshaw.</v>
          </cell>
          <cell r="AH218" t="str">
            <v>CLSD</v>
          </cell>
          <cell r="AI218">
            <v>41681</v>
          </cell>
          <cell r="AJ218">
            <v>41422</v>
          </cell>
        </row>
        <row r="219">
          <cell r="A219">
            <v>2693</v>
          </cell>
          <cell r="B219" t="str">
            <v>COR2693</v>
          </cell>
          <cell r="C219" t="str">
            <v>IT360 Resilience Project</v>
          </cell>
          <cell r="E219" t="str">
            <v>PD-CLSD</v>
          </cell>
          <cell r="F219">
            <v>41466</v>
          </cell>
          <cell r="G219">
            <v>1</v>
          </cell>
          <cell r="H219">
            <v>41106</v>
          </cell>
          <cell r="I219">
            <v>41120</v>
          </cell>
          <cell r="J219">
            <v>0</v>
          </cell>
          <cell r="N219" t="str">
            <v>Workload Meeting 18/07/12</v>
          </cell>
          <cell r="O219" t="str">
            <v>Andy Earnshaw</v>
          </cell>
          <cell r="P219" t="str">
            <v>CO</v>
          </cell>
          <cell r="Q219" t="str">
            <v>COMPLETE</v>
          </cell>
          <cell r="R219">
            <v>0</v>
          </cell>
          <cell r="U219">
            <v>41120</v>
          </cell>
          <cell r="V219">
            <v>41134</v>
          </cell>
          <cell r="W219">
            <v>41142</v>
          </cell>
          <cell r="X219">
            <v>41180</v>
          </cell>
          <cell r="AE219">
            <v>0</v>
          </cell>
          <cell r="AF219">
            <v>7</v>
          </cell>
          <cell r="AG219" t="str">
            <v>12/06/13 KB - Note from Jessica advising that PIA was accepted at XEC on 22/06/13 - closedown now completing.  _x000D_
09/01/13 KB - Implementation confirmed per e-mail from AE                                                                                                                                            14/11/12 KB - PM changed from Andy Simpson to Andy Earnshaw as advised by AS.                                                                                                   07/11/12 KB - Update provided by AE outside of Workload meeting - Implementation due date 07/01/13.                                                                                                                                                                          29/10/12 KB - Update from Jessica Harris confirming that BER was approved on 25/09/12 and project now in delivery phase.                                                                                                                                         26/09/12 KB - Update provided by Jessica outside of Workload meeting - Business Case was approved on 25/09/12.                                                                                                                                                   30/08/12 KB - Update provided by Jessica - Business Case is in progress, due for sign-off end of September.  BER due date populated with 28/09/12.                                                                                                                                                                         20/08/12 KB - Update from Jessica Harris - "The project brief is approved (as per note from Monali Kale) and Workpack response due 21/8"</v>
          </cell>
          <cell r="AH219" t="str">
            <v>CLSD</v>
          </cell>
          <cell r="AI219">
            <v>41466</v>
          </cell>
          <cell r="AJ219">
            <v>41120</v>
          </cell>
          <cell r="AO219">
            <v>41281</v>
          </cell>
        </row>
        <row r="220">
          <cell r="A220">
            <v>1859</v>
          </cell>
          <cell r="B220" t="str">
            <v>COR1859</v>
          </cell>
          <cell r="C220" t="str">
            <v>CSEPs Reconciliation J82 Rejection Report</v>
          </cell>
          <cell r="E220" t="str">
            <v>EQ-CLSD</v>
          </cell>
          <cell r="F220">
            <v>41592</v>
          </cell>
          <cell r="G220">
            <v>1</v>
          </cell>
          <cell r="H220">
            <v>40322</v>
          </cell>
          <cell r="J220">
            <v>0</v>
          </cell>
          <cell r="N220" t="str">
            <v>Workload Meeting 02/06/10</v>
          </cell>
          <cell r="O220" t="str">
            <v>Lorraine Cave</v>
          </cell>
          <cell r="P220" t="str">
            <v>BI</v>
          </cell>
          <cell r="Q220" t="str">
            <v>CLOSED</v>
          </cell>
          <cell r="R220">
            <v>0</v>
          </cell>
          <cell r="AE220">
            <v>0</v>
          </cell>
          <cell r="AF220">
            <v>6</v>
          </cell>
          <cell r="AG220"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221">
          <cell r="A221">
            <v>3706</v>
          </cell>
          <cell r="B221" t="str">
            <v>COR3706</v>
          </cell>
          <cell r="C221" t="str">
            <v>Updating Contact Centre telephone system</v>
          </cell>
          <cell r="D221">
            <v>42139</v>
          </cell>
          <cell r="E221" t="str">
            <v>PD-IMPD</v>
          </cell>
          <cell r="F221">
            <v>42811</v>
          </cell>
          <cell r="G221">
            <v>0</v>
          </cell>
          <cell r="H221">
            <v>42143</v>
          </cell>
          <cell r="J221">
            <v>0</v>
          </cell>
          <cell r="N221" t="str">
            <v>Approved by Pre-Sanction 23/06/15</v>
          </cell>
          <cell r="O221" t="str">
            <v>Darran Dredge</v>
          </cell>
          <cell r="P221" t="str">
            <v>CR</v>
          </cell>
          <cell r="Q221" t="str">
            <v>LIVE</v>
          </cell>
          <cell r="R221">
            <v>0</v>
          </cell>
          <cell r="AE221">
            <v>0</v>
          </cell>
          <cell r="AF221">
            <v>7</v>
          </cell>
          <cell r="AG221" t="str">
            <v>17/03/17 DC This project was implemented a long time ago, we need closedown docs._x000D_
21/03/16 Planning meeting -LC to action closedown docs .. Push out to 15th April_x000D_
28/01/15: LC to send through internal closedown _x000D_
docs for this project._x000D_
_x000D_
14/12/15 CM - NEED TO SUBMIT A PCC FORM STILL GETTING INVOICES AIMING TO CLOSE DOWN BY END OF JAN_x000D_
_x000D_
16/11/15 CM: Update from the planning meeting - LC to send over the paperwrk for this project._x000D_
_x000D_
16/10/15 EC: Update following Portfolio Plan Meeting, 15/10/15 - Implemented. Need dates and in closedown. LC to send information through. _x000D_
24/07/15 CM: WBS code sent from finance  XIO/07073_x000D_
_x000D_
20/07/15 CM: Start up is due to be completed on 21/07/15 LC needs to get Chris Murray to sign off today. Went to XEC on 8th July 15. LC to do a PCC form confirm deliverary dates._x000D_
_x000D_
13/07/15 CM: As the Business Case has recently been approved at PreSanc and supersedes it has been confirmed between Kristin and LC that the CR does not need approval from the pre-sanc group on email. The start up document and Business case have been approved and received from LC._x000D_
_x000D_
13/07/15: CM: Update from LC the Business case went to XEC and tentatively approved, I had the business case ready quickly and had not gone separately, LC will send Kristin the project start up doc through for the record.  No need go to ICAF on 15.07.15.Action CM will wait for the start up document to come from LC. Once this has come in CM will send an email round to the pre-sanction group for their review, no need for this to go to an actual pre-sanction meeting as the Business Case had already been approved at the ICAf meeting on   23.06.15_x000D_
_x000D_
09/07/15: CM Discussion as to whether this should go back to Pre-sanction meeting or not? Kristin going to check with LC if we are expecting the project brief now, CAT and start up approach._x000D_
_x000D_
03/07/15 CM - Update from LC- documents have now been updated. Agreed with AW and LO any issues with the line will be called through to Telcom Direct._x000D_
_x000D_
24/06/15- Change request approved at Pre-Sanction on 26/05/15, Business Case approved at pre-sanction on 23/06/15 and is now an internal project.</v>
          </cell>
          <cell r="AP221">
            <v>42361</v>
          </cell>
        </row>
        <row r="222">
          <cell r="A222">
            <v>3745</v>
          </cell>
          <cell r="B222" t="str">
            <v>COR3745</v>
          </cell>
          <cell r="C222" t="str">
            <v>GDE Cashout – Distribution Network Obligations</v>
          </cell>
          <cell r="D222">
            <v>42271</v>
          </cell>
          <cell r="E222" t="str">
            <v>PD-CLSD</v>
          </cell>
          <cell r="F222">
            <v>42577</v>
          </cell>
          <cell r="G222">
            <v>0</v>
          </cell>
          <cell r="H222">
            <v>42188</v>
          </cell>
          <cell r="J222">
            <v>1</v>
          </cell>
          <cell r="K222" t="str">
            <v>ALL</v>
          </cell>
          <cell r="M222" t="str">
            <v>Richard Pomroy</v>
          </cell>
          <cell r="N222" t="str">
            <v>ICAF - 08/07/15_x000D_
Pre-Sanction - 14/07/15_x000D_
Business case &amp; BER- Pre-Sanction - 08/09/15</v>
          </cell>
          <cell r="O222" t="str">
            <v>Lorraine Cave</v>
          </cell>
          <cell r="P222" t="str">
            <v>CO</v>
          </cell>
          <cell r="Q222" t="str">
            <v>COMPLETE</v>
          </cell>
          <cell r="R222">
            <v>1</v>
          </cell>
          <cell r="U222">
            <v>42230</v>
          </cell>
          <cell r="V222">
            <v>42230</v>
          </cell>
          <cell r="W222">
            <v>42257</v>
          </cell>
          <cell r="Y222" t="str">
            <v>Pre-Sanction - 08/09/15</v>
          </cell>
          <cell r="Z222">
            <v>33375</v>
          </cell>
          <cell r="AC222" t="str">
            <v>SENT</v>
          </cell>
          <cell r="AD222">
            <v>42285</v>
          </cell>
          <cell r="AE222">
            <v>0</v>
          </cell>
          <cell r="AF222">
            <v>3</v>
          </cell>
          <cell r="AG222" t="str">
            <v>04.08.16: CM  No lesson learnt required and confirmed by DD. CM and Cf to confirm all doc ready for audit._x000D_
26.07.16 ECF and CCN back and approved. Jo will be chasing DD on the lessons learnt and then can close this down_x000D_
12/07/16: CM DD has sent over a revised CCN to RP and he has now approved this CCN. CM now needs the ECF signed and lessons learnt to close this down._x000D_
_x000D_
24/06/16: Richard pomroy has sent back an email confirming the CCN email but not actually completing the CCN form. CM has emailed RP back asking for him to approve the CCN document. This may also be linking in with the new CO which came in on 1/07.16 XRN4057. _x000D_
23/06/16: CM sent the CCN to networks today and chased LC if still producing a lessons learnt report._x000D_
31.05.16 CM Update from JR with regards to documentation being produced - I will shortly be submitting an updated PCC form and will also issue the CCN for DN distribution once it has been approved by Darran and Lorraine. _x000D_
The ECF and all other closedown documents will be submitted to the Config Library once complete_x000D_
27.05.16;Update from JR-_x000D_
 COR3745 is now in closedown. _x000D_
The CCN is currently being reviewed by Lorraine with a view to it being issued to the DNs next week._x000D_
The ECF will be signed by Jane Rocky next week too. _x000D_
The project is being closed early due to resource constraints and the view that the requirements should be delivered as part of Nexus. The DNs have agreed to this approach. _x000D_
We have captured the requirements that will need to picked by the SAP BW team in New World and I plan on logging the flow and drafted CR in the Config Library so that they can be picked up if/when the DNs raise a new CO. _x000D_
 13.05.16: CM met with jo Rooney and this will be closing down DD and JR will be producing the ECF and CCN asap. Met up with regards to docs also._x000D_
05/05/16: CM Email update from jo rooney this project will be closing down and a PCC form will come in to close this. CM to meet with JR on documents_x000D_
18/04/16: This is due to go on hold as this is not going to be implemented. Jo Rooney will be having a meeting with the DN's on 05.05.16 and they may confirm to close this project. But we have put this on hold in the meantime as no activity is happening with this.  As trhis has got to be done in new worls. Jo Rooney has submitted a PCC form for this to go on hold_x000D_
_x000D_
21/03/16: Cm planning meeting Jo Roooney is analyst for this one now. Work is started for this project ow._x000D_
27/01/16: Update from Planning Meeting, 26/01/16 - Analysis 10% complete.Mike to email DD about the RACI Matrix. LC to chase the RACI_x000D_
22/01/15: CM PCC form has been approved - :. Analysis and Design phases extended due to minimal work now being undertaken in the early part of phases.  Implementation date rescheduled to reflect approach. New implementation / Closedown dates filled in . Analysis due to finish 22/04/16 &amp; Designto finish 20/05/16._x000D_
21/12/15: Acceptance Critries received and filed in the config library from jo rooney._x000D_
14/12/15 CM: Planning - ANOTHER PCC FORM MAY BE NEEDED_x000D_
_x000D_
16/11/2015: CM Still on track. Light approach on documentation- DD will send over a copy of their configuration matrix to Portfolio Office._x000D_
_x000D_
28/10/2015 DC CCN due date input as agreed with CM to allow us to track the closedown process._x000D_
08/10/15 DC DD confirmed that we will not be issuing a SNIR and would be going straight to SN. DD sent the SN today and this has been actioned._x000D_
08/10/15 DC sent message to DD advising that the SNIR is due today._x000D_
_x000D_
24/09/15 CM CA RCVD from networks. Emailed to project team with the SNIR due date_x000D_
_x000D_
21/09/15 CM Update from LC awaiting on the CA to be completed and PCC. EAF has been loaded into the Config library via finance._x000D_
_x000D_
10/09/15 CM Amended BER has gone out to networks today. This was a small amendment was made to the BER and agreed at CMSG on 10/09/15_x000D_
_x000D_
09/09/15-CM BER has been sent over to Networks today._x000D_
_x000D_
08/09/15- Approved at Pre-Sanction today providing an amendment to be made by DD to the BER and Business Case to clarify the costs. Then the BER due to go out 10th Sept. DD will let us know if he cannot make this date._x000D_
_x000D_
04/09/15 CM BER issued for Pre-Sanction meeting on 08/09/15_x000D_
_x000D_
27/08/15 CM Update from LC - Email sent At the last CMSG we discussed the delivery of the solution for your change order, regarding delivering the solution after 1st October, we agreed that delivery would be during November and would sent the Business Evaluation Report (BER) to you by the 10/09/15, the minutes do not correctly reflect this and for audit purposes. Richard Pomroy has come back and confirmed he is happy with this approach and a revised BEIR sent today. _x000D_
_x000D_
For information the BER is currently going through governance and I’m expecting to have this out to you by the 8th September._x000D_
_x000D_
25/08 CM will be confirming with Richard that the BER will not be going out on 27/08/15. LC to email me confirmation from Richard Pomroy to change the BER due date._x000D_
_x000D_
17/08 CM Update from DD will be submitting the BER for Pre-sanction on 25/08/15_x000D_
_x000D_
13/08 : CM sent BEIR today.BER due date will be 27th Aug 15. To be submitted to presanction on 18th Aug_x000D_
_x000D_
07/08/15 CM DD has confirmed that BER won't go to pre-sanction until week after 18th Aug15_x000D_
_x000D_
30/07/15 CM - DD confirmed submission for pre-sanction of the BER will be on 11th Aug_x000D_
_x000D_
28/07/15 CM- Email sent to DD chasing when we should be expecting the BER._x000D_
_x000D_
24/07/15- CM WBS code sent from finance - 03077_x000D_
_x000D_
20/07/15 CM Update from LC on track._x000D_
_x000D_
14/07/15 CM: Start up approach now approved at Pre-sanction on 14/07. Spend Category will be pot 3_x000D_
_x000D_
10/07/15 CM- MB sent through the WBS Code-_x000D_
XAO/03077	._x000D_
_x000D_
09/07/15- CM - Approved at ICAF meeting on 08th July. This will now go to Pre-Sanction meeting on 14th July 15._x000D_
_x000D_
Discussed at the CMSG  meeting  this will go straight to BER (and miss out the EQR) given the urgent timescales. Once the BEO is received we can issue out the BER.</v>
          </cell>
          <cell r="AH222" t="str">
            <v>CLSD</v>
          </cell>
          <cell r="AI222">
            <v>42577</v>
          </cell>
          <cell r="AL222">
            <v>42285</v>
          </cell>
          <cell r="AM222">
            <v>42285</v>
          </cell>
          <cell r="AN222">
            <v>42285</v>
          </cell>
          <cell r="AP222">
            <v>42552</v>
          </cell>
        </row>
        <row r="223">
          <cell r="A223">
            <v>3757</v>
          </cell>
          <cell r="B223" t="str">
            <v>COR3757</v>
          </cell>
          <cell r="C223" t="str">
            <v>Nominations and Renominations Data issues</v>
          </cell>
          <cell r="D223">
            <v>42327</v>
          </cell>
          <cell r="E223" t="str">
            <v>SN-CLSD</v>
          </cell>
          <cell r="F223">
            <v>42506</v>
          </cell>
          <cell r="G223">
            <v>0</v>
          </cell>
          <cell r="H223">
            <v>42201</v>
          </cell>
          <cell r="I223">
            <v>42221</v>
          </cell>
          <cell r="J223">
            <v>1</v>
          </cell>
          <cell r="K223" t="str">
            <v>TNO</v>
          </cell>
          <cell r="L223" t="str">
            <v>NGT</v>
          </cell>
          <cell r="M223" t="str">
            <v>Beverley Viney</v>
          </cell>
          <cell r="N223" t="str">
            <v>Pre-Sanction 01/09/15_x000D_
ICAF - 22/07/15_x000D_
Pre-Sanction - 20/10/15</v>
          </cell>
          <cell r="O223" t="str">
            <v>Jessica Harris</v>
          </cell>
          <cell r="P223" t="str">
            <v>CO</v>
          </cell>
          <cell r="Q223" t="str">
            <v>CLOSED</v>
          </cell>
          <cell r="R223">
            <v>1</v>
          </cell>
          <cell r="S223">
            <v>42506</v>
          </cell>
          <cell r="T223">
            <v>0</v>
          </cell>
          <cell r="U223">
            <v>42263</v>
          </cell>
          <cell r="V223">
            <v>42276</v>
          </cell>
          <cell r="W223">
            <v>42299</v>
          </cell>
          <cell r="Y223" t="str">
            <v>Pre Sanction</v>
          </cell>
          <cell r="Z223">
            <v>15500</v>
          </cell>
          <cell r="AC223" t="str">
            <v>CLSD</v>
          </cell>
          <cell r="AD223">
            <v>42506</v>
          </cell>
          <cell r="AE223">
            <v>0</v>
          </cell>
          <cell r="AF223">
            <v>5</v>
          </cell>
          <cell r="AG223" t="str">
            <v>16/05/16: CM Closed due to customer cancellation from Beverly Viney - the work is no longer required._x000D_
See email finling for further info._x000D_
21.03.16: Cm planning meeting JH not sure how long this will be on hold as this is with Nat Grid_x000D_
20/01/16 : PCC form has been approved and sent in from project team to offically place this on hold._x000D_
Justification: Until a solution is found to overcome the problem being encountered by NG, no further dates will be able to be provided, and the dates for analysis will probably now change._x000D_
24/12/15: CM Mike is going to fill out the PCC form partially for Sue Broadbent for audit purposes. _x000D_
22/12/15: CM: email from Beverley Viney to request this project to go on Hold: on hold as we have discovered (following a sample file that was provided by Xoserve) that our system is currently unable to process the data that would be sent . Until this issue is resolved our end then there is no point in making the change on Gemini for the time being. _x000D_
Cm has emailed this to Sue Broadbent and request a PCC form to put this on hold._x000D_
17/12/15 Reply from HU, he has requested BV to request this project to go on hold. Copy in file._x000D_
16/12/15 DC Copy of email sent to HU in file, I have forwarded a copy to ME.   SB is requesting that this change by put on hold, details in file._x000D_
07/12.15: CM- Mike has chased for the PCC form to be done_x000D_
25/11/2015 DC: SNIR received today from SB, this has been actioned._x000D_
23/11/15 DC - email sent to SB regarding SNIR due 2/12/15._x000D_
18/11/15 DC   - CA received from Beverely Viney. Actioned and emailed Jie to let her know. CM has uploaded onto Config library_x000D_
20/10/15 DC - Email received from RA to say she is not the analyst on this one.  Email filed._x000D_
13/11/15: When we do receive the CA from the originator please let Jie know we have this._x000D_
02/11/15 DC email from SB to Network re query on the BER.  A workshop is to take place to see what options are feasible. See file for email._x000D_
26/10/15 DC Spoke to SB regarding queries on Email, Jessica has sent a reply back and they are to discuss options with customer.  See file for email._x000D_
22/10/15 DC Email received from Harkamal Ubhi with comment relating to the BER. I have filed our copy but we may need to speak to Jessica before the next stage can be completed._x000D_
22/10/15 DC BER sent out to networks today._x000D_
20/10/15 DC email received from RA to say she is not the analyst on this one and can we change it to SB._x000D_
16/10/15 EC: Update following Portfolio Plan Meeting, 15/10/15 - Speak to Sue for update. _x000D_
13/10/15 DC Email sent to JD to advise BER needs to be sent to us by Friday so it can be included for Pre Sanction next Tuesday._x000D_
12/10/15CM : Revised BEIR sent to the networks with new BER due date on - 22.10.15_x000D_
28/09/15 CM: Sent the BEIR out today with BER due date of 15/10/15 on._x000D_
21/09/15 CM: Update from Jo Duncan reminder that the BEIR by next week._x000D_
16/09/15 DC: BEO received from Network today and email actioned._x000D_
14/09 CM KR is going to chase when the BER will be due to go out._x000D_
08/09/15 CM - Change request has been raised asscoiated to this CO and will go to ICAF tomorrow (xrn3801)_x000D_
02/09/15 CM - EQR sent out today. Stated in the BER - Business Evaluation Report that will include firm costs for full delivery of the business change._x000D_
28/08/15- CM Start up approach and EQR to go to pre-sanction on 01/09/15._x000D_
27/08/15- Revised EQIR has been emailed to networks advising them of the new EQR due date of  02/09/15._x000D_
19/08/15 DC - Sent an email to Jessica Harris asking  for a date for the new EQIR so we can send something out by 28th August. _x000D_
13/08/2015 CM Emailed received from Richard Loukes/ Dave Turpin agreeing they are happy to have further conversation at the next Interface meeting on 25/08/15. This will then confirm the timescales for this project. CM emailed JH asking for a new EQR date after these conversations have been had._x000D_
_x000D_
11/08/2015 CM: Email from JH to originator- Following discussions with Richard and Harkamal today, I have suggested that the production of the EQR for this piece of work is put on hold in order that we can better understand the delivery options we have with the other in flight Gemini projects, in particular EU Phase 3 and REMIT. We will arrange a discussion next week when Chris Gumbley is back from leave to agree a way forward, and this will then allow us to proceed in confirming costs and timescales with more certainty. It’s important that we talk through the relative risks of the options we have._x000D_
Richard, in Beverley’s absence can you please confirm that you are comfortable that this is temporarily put on hold in order for us to determine the most appropriate next steps? We will work with yourselves  to ensure that we move this forward to EQR and BER stage in an acceptable timeframe._x000D_
_x000D_
10/08: Email update from Sue Broadbent- this piece of work will NOT be a change request so will NOT be going to the ME team. SB will keep us in loop of what route as soon as NG have agreed._x000D_
_x000D_
07/08: RH &amp; SB  have had discussions to assess whether a change request will be required or not. If it is it will be for analysis and will come back via ICAF._x000D_
_x000D_
04/08/15 CM - Update from JH "I’ve discussed this with Roseanne, and she needs an internal CR for this to be looked at by the ME team. Sue is picking up the initial governance so that we can get this back to ICAF for the ME team to analyse if they can do it, and assess when. I believe the change is relatively small so we will ensure that any project wrap is appropriate. EQIR sent out 04/08/15._x000D_
_x000D_
29/07/15- CM has chased RA for update and when sending the EQIR to pre-sanction meeting. She will speak to JH once back from holidays next week._x000D_
22/07/15 - Approved at ICAF meeting RA to clarify the work to be done on this CO. ME team will have some involvement and this may have to be re-issued at ICAF. CM has sent the CO aknowledgement to BV.</v>
          </cell>
          <cell r="AJ223">
            <v>42249</v>
          </cell>
          <cell r="AL223">
            <v>42340</v>
          </cell>
          <cell r="AM223">
            <v>42400</v>
          </cell>
        </row>
        <row r="224">
          <cell r="A224">
            <v>3766</v>
          </cell>
          <cell r="B224" t="str">
            <v>COR3766</v>
          </cell>
          <cell r="C224" t="str">
            <v>iGMS File Flows_x000D_
(Redirection of Files to new IX Service)</v>
          </cell>
          <cell r="D224">
            <v>42341</v>
          </cell>
          <cell r="E224" t="str">
            <v>PD-CLSD</v>
          </cell>
          <cell r="F224">
            <v>42576</v>
          </cell>
          <cell r="G224">
            <v>0</v>
          </cell>
          <cell r="H224">
            <v>42209</v>
          </cell>
          <cell r="I224">
            <v>42235</v>
          </cell>
          <cell r="J224">
            <v>0</v>
          </cell>
          <cell r="K224" t="str">
            <v>TNO</v>
          </cell>
          <cell r="M224" t="str">
            <v>Beverley Viney</v>
          </cell>
          <cell r="N224" t="str">
            <v>ICAF - CO 05/08/2015_x000D_
Pre-Sanction - EQR 01/09/2015_x000D_
Pre-Sanction- BER 06/10/15</v>
          </cell>
          <cell r="O224" t="str">
            <v>Helen Pardoe</v>
          </cell>
          <cell r="P224" t="str">
            <v>CO</v>
          </cell>
          <cell r="Q224" t="str">
            <v>COMPLETE</v>
          </cell>
          <cell r="R224">
            <v>1</v>
          </cell>
          <cell r="S224">
            <v>42576</v>
          </cell>
          <cell r="T224">
            <v>0</v>
          </cell>
          <cell r="U224">
            <v>42257</v>
          </cell>
          <cell r="V224">
            <v>42271</v>
          </cell>
          <cell r="W224">
            <v>42284</v>
          </cell>
          <cell r="Y224" t="str">
            <v>Pre Sanction Review Meeting 06/10/15</v>
          </cell>
          <cell r="Z224">
            <v>30500</v>
          </cell>
          <cell r="AC224" t="str">
            <v>SENT</v>
          </cell>
          <cell r="AD224">
            <v>42356</v>
          </cell>
          <cell r="AE224">
            <v>0</v>
          </cell>
          <cell r="AF224">
            <v>5</v>
          </cell>
          <cell r="AG224" t="str">
            <v>15/08/16 : Cm has now the implementation plan from Sally- Ann Flynn._x000D_
25/07/16: Cm CCN back from the networks approved - CM will forward onto the project teams.. CM to collate all of the documents now._x000D_
22/07/16: CM sent the CCN today and amended the title and the version contril of the document to Sally-flynn and Mark Pollard_x000D_
08/06/16: Cm On track to close at the end of June.._x000D_
12/04/16: Cm PCC form has been sent with new dates on Implementation  due Thu 31/03/16. Therefore this will close down shortly._x000D_
30/03/16: Cm PCC form submitted from Mark pollard- Delays have been encountered with National Grid as they have been experiencing connectivity issues within their data centre. This has resulted in delays to end to end testing and implementation dates. New implementation date 31/03/16_x000D_
22/02/2016 AT Mark Pollard will be sending the testing documents over - but this won't be yet as things are waiting on National Grid._x000D_
_x000D_
12/02/16: CM Update from Mark Pollard -, there is currently a delay to the testing and implementation for COR3766. This is a National Grid led project that Xoserve are providing support on. The delay is due to connectivity issues within National Grid data centre. National Grid are working on revising these dates and will hopefully provide those next week. Once known, we will raise an associated PCC form detailing the new dates._x000D_
27/01/16: Update from Planning Meeting, 26/01/16 - Analysis/Desing/Interface Development all completed on time. There is a delay on implementation. Mike to follow up on date as it may slip past 4 weeks. _x000D_
18/12/15 DC MP sent over template for SN, this has now been completed and sent to the networks._x000D_
17/12/15 DC Sally has not sent over the template to clarify who needs to receive this SN.  I have sent her the template and will chase her up tomorrow._x000D_
17/12/15 DC SN received. _x000D_
15/12/15: Cm Reminder sent to Sally Ann Flynn for SN due to go 18.12.15. SNIR sent today_x000D_
14/12/15 DC spoke to AT we need confirmation from SF of who the SNIR is going to as she has not put any info in the email. Sent request today._x000D_
14/12/15 DC SNIR received today and actioned. SNIR TO BE SENT IN TODAY.  PCC FORM REQUIRED FOR ABOVE THE LINE BY THE 17TH. Dec_x000D_
08/12/15 DC Spoke to SF regarding the Business Case, this does not need to go to pre sanction as it is under £50K and they have produced a BER.  _x000D_
03/12/15: CA Recived from networks and sent to project team . Sally Ann-flynn will be producing the Business Case for next weeks pre-sanction and SNIR &amp; SN templates sent across to Sally._x000D_
20/10/15 DC Email from MB confirming discussion with SF has taken place so item on pre sanction agenda can be closed._x000D_
16/10/15 EC: Update following Portfolio Plan Meeting, 15/10/15 - Just waiting for CA from networks. _x000D_
06/10/15 DC BER received and actioned today._x000D_
06/10/15 DC BER approved at Pre-Sanction.  SF to speak to MB to discuss a few points._x000D_
01/10/15 CM: BER has been submitted for Pre-sanction_x000D_
Meeting for 06/10/15_x000D_
22/09/15 CM: Sent the BEIR to networks and given the BER due date of 07.10.15_x000D_
01/09/15 DC:Approved at Pre - Sanction , EQR received into box today and actioned. PM changed to HP on database as per EQR doc._x000D_
28/08/15 EQR sent for presanction on 01.09.15._x000D_
19/08/15 DC EQIR received from MP and sent today, the EQR date is 10/09/15._x000D_
17/08: CM KR will require the start up approach along with EQIR date due this week. CM has advised MP of this._x000D_
14/08/15: This code has now been changed from 3143.2 to 3766 for tracking purposes. CM has emailed Mark Bignall to amend the WBS codes. I have also renamed the file structure for this project and will email MP and Sally Ann-Flynn._x000D_
07/08/15 New WBS code has been set up for XAO/05084._x000D_
06/08/15 CM: Closure of 3143.1 has been closed _x000D_
the project team are currently looking to go for re-sanction on COR3143 to include additional migration scope. The project will be split into the following COR numbers:-_x000D_
COR3143:  	Migration of Xoserve files and decommissioning of system._x000D_
COR3143.2:	Migration of National Grid files._x000D_
**COR3143.1 and COR3143.2 will be presented in a revised COR3143 Business Case that is due to seek sanction at the end of the month._x000D_
_x000D_
05/08/15 CM : This Change order has been approved at ICAF today (represented by Mark Pollard). XRN log reference number is xrn3766, we have used a different COR number for the database, as the CO needs to be linked to COR3143 &amp; COR3143.1- Decommission XFTM &amp; Server Farm &amp; re-direct NG files Phase 1 &amp; 2. Change acknowledgement has been sent  today via email. This change has no impact to UK Link Programme. Work will only be carried out by Mark Pollard's project team. CM has requested the WBS code for start up. CM has created the shared area folders.</v>
          </cell>
          <cell r="AH224" t="str">
            <v>CLSD</v>
          </cell>
          <cell r="AI224">
            <v>42576</v>
          </cell>
          <cell r="AJ224">
            <v>42257</v>
          </cell>
          <cell r="AL224">
            <v>42355</v>
          </cell>
          <cell r="AM224">
            <v>42356</v>
          </cell>
          <cell r="AN224">
            <v>42356</v>
          </cell>
          <cell r="AO224">
            <v>42460</v>
          </cell>
          <cell r="AP224">
            <v>42559</v>
          </cell>
        </row>
        <row r="225">
          <cell r="A225">
            <v>2236</v>
          </cell>
          <cell r="B225" t="str">
            <v>COR2236</v>
          </cell>
          <cell r="C225" t="str">
            <v>Options &amp; Feasibility of File Transfer Mechanisms for DN/Xoserve &amp; DN/UKT file transfers (CURRENTLY ON HOLD)</v>
          </cell>
          <cell r="E225" t="str">
            <v>CO-CLSD</v>
          </cell>
          <cell r="F225">
            <v>42290</v>
          </cell>
          <cell r="G225">
            <v>1</v>
          </cell>
          <cell r="H225">
            <v>40604</v>
          </cell>
          <cell r="I225">
            <v>40617</v>
          </cell>
          <cell r="J225">
            <v>0</v>
          </cell>
          <cell r="K225" t="str">
            <v>ADN</v>
          </cell>
          <cell r="M225" t="str">
            <v>Steven Edwards</v>
          </cell>
          <cell r="N225" t="str">
            <v>Workload Meeting 23/02/11</v>
          </cell>
          <cell r="O225" t="str">
            <v>Chris Fears</v>
          </cell>
          <cell r="P225" t="str">
            <v>CO</v>
          </cell>
          <cell r="Q225" t="str">
            <v>CLOSED</v>
          </cell>
          <cell r="R225">
            <v>1</v>
          </cell>
          <cell r="S225">
            <v>42290</v>
          </cell>
          <cell r="T225">
            <v>0</v>
          </cell>
          <cell r="U225">
            <v>40651</v>
          </cell>
          <cell r="V225">
            <v>40669</v>
          </cell>
          <cell r="AE225">
            <v>0</v>
          </cell>
          <cell r="AF225">
            <v>5</v>
          </cell>
          <cell r="AG225" t="str">
            <v>16/10/15 EC: Update following Portfolio Plan Meeting, 15/10/15 - Closed down per email from CM and JR. Remove DJ from PM._x000D_
_x000D_
13/10/15 CM: Email from Jane Rocky confirming closure. Email from Denis Regan received back in March 2015 - In terms of the need to go back to PDB, I would suggest we don’t need to, given that we have a stated (and agreed) Design Principle that all files will traverse IX if the stakeholder already has an IX capability. _x000D_
_x000D_
09/09/15 CM: I have emailed  Vikas to see if we can now close this due to the dates in which is was last looked at in 2011._x000D_
_x000D_
27/07/15 CM meeting with JR - not required any more, email sent a while ago confirming closure.  CM to look on hard drive for email to close._x000D_
_x000D_
20/07/15 CM- Update from AS. Speak to Helen Pardoe as EFT is under her responsibility, not sure if this will be delivered at all._x000D_
_x000D_
24/07/13 KB - Transferred back to CF per e-mail from AB (Dene now reporting to Chris)_x000D_
_x000D_
17/07/13 KB - Transferred from Chris Fears to Andrew Boyton per e-mail from Chris - this is an ASA COR that was placed on hold until the IX had been finised, it is now being picked up by Dene Williams._x000D_
_x000D_
11/05/12 AK - Following a change to the Change Manager for WWU on 01/03/12, NOR amended from Simon Trivella to Robert Cameron-Higgs._x000D_
07/09/11 AK - Discussed at Workload Meeting today. Dave Turpin advised that Simon Trivella has agreed that Xoserve will not be in a position to deliver the BER until work has been completed on the upgrade to the IX Network. In view of this, the BER due date of 02/09/11 has been removed &amp; this change has been put on hold until further notice._x000D_
05/09/11 KB - In response to an e-mail sent by Chris Fears advising that Xoserve will not be in a position to deliver a BER by 02/09/11, Simon Trivalla wrote back advising that "As discussed with Dave T earlier in the week, due to the progress made with related SOMSA exit issues the change in date is not a problem"
26/08/11 AK - Discussed at Workload Meeting on 24/08/11. Delivery of the BER by 02/09/11 cannot be met due to dependencies. Dave Turpin will speak to the NOR to gain agreement to move the date. The Project Team will forward an email to the NOR via the Change Orders Mailbox confirming this agreement._x000D_
29/06/11 AK - Discussed at Workload Meeting today. Project Manager amended from Iain Collin to Chris Fears._x000D_
02/03/11 AK - New Change Order rec'd from Simon Trivella on 01/03/11. EQ IR due 15/03/11._x000D_
01/03/11 AK - Confirmed with Dave Turpin that Simon Trivella is aware of the need for a COR rather than a RULE &amp; he knows we will be sending an amended form out. Email sent to Simon stating "Further to your telephone conversation with Dave Turpin yesterday, please find attached a Change Order Request form for "Options &amp; Feasibility of File Transfer Mechanisms for DN/Xoserve &amp; DN/UKT file transfers". Your original request was for RULE Analysis &amp; was logged as EVS2236, therefore the new Change Order will retain this number with the prefix "COR". Please can you return the Change Order Request form to this mailbox in order to satisfy audit requirements. Once we receive the new form, we will forward an acknowledgement as per current practice. If you have any questions or issues regarding this, please let me know."
28/02/11 AK - Advised Neil Morgan than this change has been incorrectly raised as a RULE &amp; that Simon Trivella needs to send in a COR request. Email rec'd from Neil Morgan stating "Further to my conversation with Alison Kane, please find attached the updated COR paperwork for Simon Trivella to submit back to kick off the change order process. As discussed the only change that has been made to the paperwork is to change the Service &amp; Level of Quote/Estimate Robustness Requested from RULE Analysis to Firm quote for both Analysis &amp; Delivery._x000D_
01/03/11 AK - Approved at Workload Meeting on 23/02/11. Simon Trivella raised this as a RULE request, however following discussion at Workload Meeting on 23/02/11, this should have been raised as a COR. Approved at Workload Meeting on 23/02/11 but Simon Trivella to send an amended COR request to submit (for audit purposes.</v>
          </cell>
          <cell r="AJ225">
            <v>40648</v>
          </cell>
          <cell r="AK225">
            <v>40648</v>
          </cell>
        </row>
        <row r="226">
          <cell r="A226">
            <v>2257</v>
          </cell>
          <cell r="B226" t="str">
            <v>COR2257</v>
          </cell>
          <cell r="C226" t="str">
            <v>Increased Choice when Applying for NTS Exit Capacity</v>
          </cell>
          <cell r="D226">
            <v>41240</v>
          </cell>
          <cell r="E226" t="str">
            <v>PD-CLSD</v>
          </cell>
          <cell r="F226">
            <v>41660</v>
          </cell>
          <cell r="G226">
            <v>1</v>
          </cell>
          <cell r="H226">
            <v>41011</v>
          </cell>
          <cell r="I226">
            <v>41025</v>
          </cell>
          <cell r="J226">
            <v>0</v>
          </cell>
          <cell r="K226" t="str">
            <v>ALL</v>
          </cell>
          <cell r="M226" t="str">
            <v>Sean McGoldrick</v>
          </cell>
          <cell r="N226" t="str">
            <v>Workload Meeting 18/04/12</v>
          </cell>
          <cell r="O226" t="str">
            <v>Andy Earnshaw</v>
          </cell>
          <cell r="P226" t="str">
            <v>CO</v>
          </cell>
          <cell r="Q226" t="str">
            <v>COMPLETE</v>
          </cell>
          <cell r="R226">
            <v>1</v>
          </cell>
          <cell r="T226">
            <v>882</v>
          </cell>
          <cell r="U226">
            <v>41099</v>
          </cell>
          <cell r="V226">
            <v>41113</v>
          </cell>
          <cell r="W226">
            <v>41236</v>
          </cell>
          <cell r="Y226" t="str">
            <v>Pre Sanction Review Meeting 20/11/12</v>
          </cell>
          <cell r="AC226" t="str">
            <v>SENT</v>
          </cell>
          <cell r="AD226">
            <v>41285</v>
          </cell>
          <cell r="AE226">
            <v>0</v>
          </cell>
          <cell r="AF226">
            <v>5</v>
          </cell>
          <cell r="AG226" t="str">
            <v>12/06/13 KB - Note from Jessica confirming implementation on 09/06/13 - now in PIA. _x000D_
14/11/12 KB - PM changed from Andy Simpson to Andy Earnshaw as advised by AS.                                                                                13/06/12 KB - EQR sent out today (13/06) is a variation to the one authorised at the Pre Sanction meeting on 29/05/12.  It reflects changes requested by the XEC to provide alternative options but does not impact the costs or timescales for this project.  IW advised that the revised EQR should be distributed to the members of the Pre-sanction meeting for information but does not require further feedback or an additional Pre sanction meeting.</v>
          </cell>
          <cell r="AH226" t="str">
            <v>CLSD</v>
          </cell>
          <cell r="AI226">
            <v>41660</v>
          </cell>
          <cell r="AJ226">
            <v>41073</v>
          </cell>
          <cell r="AK226">
            <v>41073</v>
          </cell>
          <cell r="AL226">
            <v>41254</v>
          </cell>
          <cell r="AM226">
            <v>41285</v>
          </cell>
          <cell r="AP226">
            <v>41577</v>
          </cell>
        </row>
        <row r="227">
          <cell r="A227">
            <v>2433</v>
          </cell>
          <cell r="B227" t="str">
            <v>COR2433</v>
          </cell>
          <cell r="C227" t="str">
            <v>UKL Disk Storage &amp; SAN Switch Upgrade
UK Link Storage &amp; Tape Back-up</v>
          </cell>
          <cell r="E227" t="str">
            <v>PD-CLSD</v>
          </cell>
          <cell r="F227">
            <v>41296</v>
          </cell>
          <cell r="G227">
            <v>0</v>
          </cell>
          <cell r="H227">
            <v>40823</v>
          </cell>
          <cell r="I227">
            <v>40848</v>
          </cell>
          <cell r="J227">
            <v>0</v>
          </cell>
          <cell r="N227" t="str">
            <v>Workload Meeting 12/10/11</v>
          </cell>
          <cell r="O227" t="str">
            <v>Sat Kalsi</v>
          </cell>
          <cell r="P227" t="str">
            <v>BI</v>
          </cell>
          <cell r="Q227" t="str">
            <v>COMPLETE</v>
          </cell>
          <cell r="R227">
            <v>0</v>
          </cell>
          <cell r="U227">
            <v>41009</v>
          </cell>
          <cell r="V227">
            <v>41023</v>
          </cell>
          <cell r="AE227">
            <v>0</v>
          </cell>
          <cell r="AF227">
            <v>7</v>
          </cell>
          <cell r="AG227" t="str">
            <v>2/01/13 KB - E-mail received from Sat Kalsi authorising closure - set to PD-CLSD.  
09/01/13 KB - Update provided by Tony Long - ECF completed 8/1/13 and submitted to finance for project closure.  The CCN date should align. 
11/10/12 KB - Copy of email received from Christina to Sat asking for approval of project closure document. All invoices have been received and a PIA has been submitted to the XEC on 25th September 2012.
17/04/12 AK - Email rec'd from Christina McArthur on 16/04/12stating that the Business Case was approved on 10/04/12. Status amended to BER stage &amp; BE IR populated as 24/04/12, 10 days from approval.
11/04/12 AK - Email rec'd from Christina McArthur advising that the title of this change has been amended from "UK Link Storage &amp; Tape Back-up" to "UKL Disk Storage &amp; SAN Switch Upgrade".
10/04/12 AK - Email rec'd from Christina McArthur on 04/04/12 requesting that we change the line manager from Chris Fears to Sat Kalsi &amp; the EQR due date from 30/03/12 to 10/04/12. Update comments: Solution identified, TCS work pack received, Business Case produced and submitted for XEC meeting on 10th April 2012.
27/02/12 AK - Discussed at Workload Meeting on 22/02/12. This is being presented to XEC on 19/03/12, therefore EQR due date amended from 01/03/12 to 30/03/12.
09/01/12 AK - Following the release of the Manager Aligned Report, email rec'd from Christina McArthur stating "EQR / Business Case tentative date April 2012". EQR due date amended from 29/02/12 to 01/03/12.
01/11/11 AK - Christina McArthur confirmed that completion of the Business Case is planned for February 2012. EQR date populated as 29/02/11.
28/10/11 AK - Discussed at Workload Meeting on 26/10/11. Project Team to supply new EQ IR date.</v>
          </cell>
          <cell r="AH227" t="str">
            <v>CLSD</v>
          </cell>
          <cell r="AI227">
            <v>41296</v>
          </cell>
          <cell r="AJ227">
            <v>41009</v>
          </cell>
          <cell r="AK227">
            <v>41009</v>
          </cell>
          <cell r="AO227">
            <v>41091</v>
          </cell>
          <cell r="AP227">
            <v>41197</v>
          </cell>
        </row>
        <row r="228">
          <cell r="A228">
            <v>1154.1199999999999</v>
          </cell>
          <cell r="B228" t="str">
            <v>COR1154.12</v>
          </cell>
          <cell r="C228" t="str">
            <v xml:space="preserve">Data Cleansing and Migration </v>
          </cell>
          <cell r="E228" t="str">
            <v>CO-CLSD</v>
          </cell>
          <cell r="F228">
            <v>41296</v>
          </cell>
          <cell r="G228">
            <v>0</v>
          </cell>
          <cell r="H228">
            <v>41296</v>
          </cell>
          <cell r="J228">
            <v>0</v>
          </cell>
          <cell r="N228" t="str">
            <v>Workload Meeting 23/01/2013</v>
          </cell>
          <cell r="O228" t="str">
            <v>Padmini Duvvuri</v>
          </cell>
          <cell r="P228" t="str">
            <v>CO</v>
          </cell>
          <cell r="Q228" t="str">
            <v>COMPLETE</v>
          </cell>
          <cell r="R228">
            <v>0</v>
          </cell>
          <cell r="S228">
            <v>41578</v>
          </cell>
          <cell r="AE228">
            <v>0</v>
          </cell>
          <cell r="AF228">
            <v>7</v>
          </cell>
        </row>
        <row r="229">
          <cell r="A229">
            <v>2668</v>
          </cell>
          <cell r="B229" t="str">
            <v>COR2668</v>
          </cell>
          <cell r="C229" t="str">
            <v>Tactical Solution for NGD - Xoserve Connectivity</v>
          </cell>
          <cell r="E229" t="str">
            <v>BE-CLSD</v>
          </cell>
          <cell r="F229">
            <v>41346</v>
          </cell>
          <cell r="G229">
            <v>0</v>
          </cell>
          <cell r="H229">
            <v>41067</v>
          </cell>
          <cell r="I229">
            <v>41081</v>
          </cell>
          <cell r="J229">
            <v>0</v>
          </cell>
          <cell r="K229" t="str">
            <v>NNW</v>
          </cell>
          <cell r="L229" t="str">
            <v>NGD</v>
          </cell>
          <cell r="M229" t="str">
            <v>Alan Raper</v>
          </cell>
          <cell r="N229" t="str">
            <v xml:space="preserve">Workload meeting 13/06/12  </v>
          </cell>
          <cell r="O229" t="str">
            <v>Andy Earnshaw</v>
          </cell>
          <cell r="P229" t="str">
            <v>CO</v>
          </cell>
          <cell r="Q229" t="str">
            <v>CLOSED</v>
          </cell>
          <cell r="R229">
            <v>1</v>
          </cell>
          <cell r="S229">
            <v>41346</v>
          </cell>
          <cell r="U229">
            <v>41103</v>
          </cell>
          <cell r="V229">
            <v>41117</v>
          </cell>
          <cell r="W229">
            <v>41103</v>
          </cell>
          <cell r="X229">
            <v>41103</v>
          </cell>
          <cell r="Y229" t="str">
            <v>Pre Sanction Meeting 10/07/12</v>
          </cell>
          <cell r="AE229">
            <v>0</v>
          </cell>
          <cell r="AF229">
            <v>5</v>
          </cell>
          <cell r="AG229" t="str">
            <v>13/03/13 KB - COR2668 closed per instruction from Alan Raper and Steve Cheney.  Status set to BE-CLSD. _x000D_
_x000D_
13/03/13 KB - Copy of email received (sent by Andy Earnshaw to Alan Raper) asking whether this change is still required.  _x000D_
_x000D_
14/11/12 KB - PM changed from Andy Simpson to Andy Earnshaw as advised by AS.    _x000D_
                                                                                      26/06/12 KB - This has now been assigned to Andy Simpson / Jessica Harris.                                                                      21/06/12 KB - EQIR sent.  CO assigned to Ian Wilson in the interim to ensure targets are met.                                                                               13/06/12 KB - Approved at Workload meeting but not formally assigned to a PM.  Matt Rider to discuss with Andy Simpson / Lee Foster.</v>
          </cell>
          <cell r="AJ229">
            <v>41106</v>
          </cell>
        </row>
        <row r="230">
          <cell r="A230">
            <v>2700</v>
          </cell>
          <cell r="B230" t="str">
            <v>COR2700</v>
          </cell>
          <cell r="C230" t="str">
            <v>Clarity Release 13</v>
          </cell>
          <cell r="E230" t="str">
            <v>CO-CLSD</v>
          </cell>
          <cell r="F230">
            <v>41501</v>
          </cell>
          <cell r="G230">
            <v>0</v>
          </cell>
          <cell r="H230">
            <v>41115</v>
          </cell>
          <cell r="I230">
            <v>41129</v>
          </cell>
          <cell r="J230">
            <v>0</v>
          </cell>
          <cell r="N230" t="str">
            <v xml:space="preserve">Ian Wilson </v>
          </cell>
          <cell r="O230" t="str">
            <v>Chantal Burgess</v>
          </cell>
          <cell r="P230" t="str">
            <v>BI</v>
          </cell>
          <cell r="Q230" t="str">
            <v>CLOSED</v>
          </cell>
          <cell r="R230">
            <v>0</v>
          </cell>
          <cell r="S230">
            <v>41501</v>
          </cell>
          <cell r="AE230">
            <v>0</v>
          </cell>
          <cell r="AF230">
            <v>6</v>
          </cell>
          <cell r="AG230" t="str">
            <v>14/08/13 KB - Closure authorised by Ian Wilson.  _x000D_
25/07/13 KB - This will transfer to Chatal Burgess as per e-mails (in folder), however COR2700 will close down and a new CO raised when we are at the stage for starting enhancements.  Max to submit closedown documents.  _x000D_
22/08/12 KB - Discussed at Workload meeting - IW advised that the Project Mandate has been approved by Steve Adcock.</v>
          </cell>
        </row>
        <row r="231">
          <cell r="A231">
            <v>2701</v>
          </cell>
          <cell r="B231" t="str">
            <v>COR2701</v>
          </cell>
          <cell r="C231" t="str">
            <v>SGN Monthly DVD Market Sector Code Report.</v>
          </cell>
          <cell r="D231">
            <v>41151</v>
          </cell>
          <cell r="E231" t="str">
            <v>PD-CLSD</v>
          </cell>
          <cell r="F231">
            <v>41632</v>
          </cell>
          <cell r="G231">
            <v>0</v>
          </cell>
          <cell r="H231">
            <v>41110</v>
          </cell>
          <cell r="I231">
            <v>41127</v>
          </cell>
          <cell r="J231">
            <v>0</v>
          </cell>
          <cell r="K231" t="str">
            <v>NNW</v>
          </cell>
          <cell r="L231" t="str">
            <v>SGN</v>
          </cell>
          <cell r="M231" t="str">
            <v>Joel Martin</v>
          </cell>
          <cell r="N231" t="str">
            <v>Workload Meeting 25/07/12</v>
          </cell>
          <cell r="O231" t="str">
            <v>Lorraine Cave</v>
          </cell>
          <cell r="P231" t="str">
            <v>CO</v>
          </cell>
          <cell r="Q231" t="str">
            <v>CLOSED</v>
          </cell>
          <cell r="R231">
            <v>1</v>
          </cell>
          <cell r="U231">
            <v>41135</v>
          </cell>
          <cell r="V231">
            <v>41150</v>
          </cell>
          <cell r="W231">
            <v>41157</v>
          </cell>
          <cell r="Y231" t="str">
            <v>Pre Sanc 28/08/12</v>
          </cell>
          <cell r="AC231" t="str">
            <v>SENT</v>
          </cell>
          <cell r="AD231">
            <v>41158</v>
          </cell>
          <cell r="AE231">
            <v>0</v>
          </cell>
          <cell r="AF231">
            <v>5</v>
          </cell>
          <cell r="AG231" t="str">
            <v xml:space="preserve">10/09/12 KB - Transferred from DT to LC due to change in roles.                                                                                            13/08/12 KB - BEIR due date set to 29/08/12 to account for bank holiday, date BEO received set at 14/08/12 due to time received.    </v>
          </cell>
          <cell r="AH231" t="str">
            <v>CLSD</v>
          </cell>
          <cell r="AI231">
            <v>41632</v>
          </cell>
          <cell r="AJ231">
            <v>41127</v>
          </cell>
          <cell r="AL231">
            <v>41165</v>
          </cell>
          <cell r="AM231">
            <v>41172</v>
          </cell>
        </row>
        <row r="232">
          <cell r="A232">
            <v>3092</v>
          </cell>
          <cell r="B232" t="str">
            <v>COR3092</v>
          </cell>
          <cell r="C232" t="str">
            <v>SGN Additional DDS Data Refresh (2013)</v>
          </cell>
          <cell r="E232" t="str">
            <v>BE-CLSD</v>
          </cell>
          <cell r="F232">
            <v>41543</v>
          </cell>
          <cell r="G232">
            <v>0</v>
          </cell>
          <cell r="H232">
            <v>41439</v>
          </cell>
          <cell r="I232">
            <v>41452</v>
          </cell>
          <cell r="J232">
            <v>0</v>
          </cell>
          <cell r="K232" t="str">
            <v>NNW</v>
          </cell>
          <cell r="L232" t="str">
            <v>SGN</v>
          </cell>
          <cell r="M232" t="str">
            <v>Joel Martin</v>
          </cell>
          <cell r="N232" t="str">
            <v>In lieu of a Workload meeting, discussed with LC and allocated.</v>
          </cell>
          <cell r="O232" t="str">
            <v>Andy Simpson</v>
          </cell>
          <cell r="P232" t="str">
            <v>CO</v>
          </cell>
          <cell r="Q232" t="str">
            <v>CLOSED</v>
          </cell>
          <cell r="R232">
            <v>1</v>
          </cell>
          <cell r="T232">
            <v>0</v>
          </cell>
          <cell r="U232">
            <v>41543</v>
          </cell>
          <cell r="V232">
            <v>41557</v>
          </cell>
          <cell r="AE232">
            <v>0</v>
          </cell>
          <cell r="AF232">
            <v>5</v>
          </cell>
          <cell r="AG232" t="str">
            <v>26/09/13 KB - Note received from Joel Martin authorising closure of COR3092 as the work will be carried out by internal SGN resource.  _x000D_
19/09/13 KB - BA changed from Debi to Tom Lineham per email from Debi._x000D_
_x000D_
12/09/13 KB - This has now transferred to Andy Simpson per email from LC._x000D_
_x000D_
15/08/13 KB - Agrred with Emma that we should ensure that this can be processed as a Minor Enhancement before prompting Joel for closure of the COR._x000D_
_x000D_
14/08/13 KB - Update provided by Emma Rose -Joel sent the list of MPRNS when I was off and unfortunately this wasn’t picked up until I returned. This list was sent to Matt Smith. I chased him today for an update and his response, attached, states that this work will be completed by Apps Support (ME Team).  I have contacted Chris Wyatt who has confirmed that they are working on a HLE and that we should receive this by the beginning of next week.</v>
          </cell>
          <cell r="AK232">
            <v>41541</v>
          </cell>
        </row>
        <row r="233">
          <cell r="A233">
            <v>2958</v>
          </cell>
          <cell r="B233" t="str">
            <v>COR2958</v>
          </cell>
          <cell r="C233" t="str">
            <v>Shipper Information Service Decommissioning</v>
          </cell>
          <cell r="E233" t="str">
            <v>BE-CLSD</v>
          </cell>
          <cell r="F233">
            <v>41478</v>
          </cell>
          <cell r="G233">
            <v>1</v>
          </cell>
          <cell r="H233">
            <v>41344</v>
          </cell>
          <cell r="I233">
            <v>41358</v>
          </cell>
          <cell r="J233">
            <v>0</v>
          </cell>
          <cell r="K233" t="str">
            <v>NGT</v>
          </cell>
          <cell r="L233" t="str">
            <v>NGT</v>
          </cell>
          <cell r="M233" t="str">
            <v>Sean McGoldrick</v>
          </cell>
          <cell r="N233" t="str">
            <v>Workload Meeting 13/03/2013</v>
          </cell>
          <cell r="O233" t="str">
            <v>Chris Fears</v>
          </cell>
          <cell r="P233" t="str">
            <v>CO</v>
          </cell>
          <cell r="Q233" t="str">
            <v>CLOSED</v>
          </cell>
          <cell r="R233">
            <v>1</v>
          </cell>
          <cell r="U233">
            <v>41376</v>
          </cell>
          <cell r="V233">
            <v>41390</v>
          </cell>
          <cell r="X233">
            <v>41396</v>
          </cell>
          <cell r="Y233" t="str">
            <v>Pre Sanction Review Meeting 30/04/13</v>
          </cell>
          <cell r="AE233">
            <v>0</v>
          </cell>
          <cell r="AF233">
            <v>5</v>
          </cell>
          <cell r="AG233" t="str">
            <v>23/07/13 KB - Note received from Julie Varney authorising closure of COR2958.  _x000D_
18/07/13 KB - Note from Chris Fears advising that COR2958 is not progressing.  Await approval to close.  _x000D_
28/03/2013 AT - New EQR Date Submitted. Updated to 08/04/2013</v>
          </cell>
          <cell r="AJ233">
            <v>41361</v>
          </cell>
          <cell r="AK233">
            <v>41372</v>
          </cell>
        </row>
        <row r="234">
          <cell r="A234">
            <v>2959</v>
          </cell>
          <cell r="B234" t="str">
            <v>COR2959</v>
          </cell>
          <cell r="C234" t="str">
            <v>Gemini - Impact of EU Gas Day Change</v>
          </cell>
          <cell r="E234" t="str">
            <v>PD-CLSD</v>
          </cell>
          <cell r="F234">
            <v>41670</v>
          </cell>
          <cell r="G234">
            <v>0</v>
          </cell>
          <cell r="H234">
            <v>41344</v>
          </cell>
          <cell r="I234">
            <v>41358</v>
          </cell>
          <cell r="J234">
            <v>0</v>
          </cell>
          <cell r="K234" t="str">
            <v>NGT</v>
          </cell>
          <cell r="L234" t="str">
            <v>NGT</v>
          </cell>
          <cell r="M234" t="str">
            <v>Sean McGoldrick</v>
          </cell>
          <cell r="N234" t="str">
            <v>Workload Meeting 13/03/2013</v>
          </cell>
          <cell r="O234" t="str">
            <v>Andy Earnshaw</v>
          </cell>
          <cell r="P234" t="str">
            <v>CO</v>
          </cell>
          <cell r="Q234" t="str">
            <v>COMPLETE</v>
          </cell>
          <cell r="R234">
            <v>1</v>
          </cell>
          <cell r="U234">
            <v>41445</v>
          </cell>
          <cell r="V234">
            <v>41458</v>
          </cell>
          <cell r="AE234">
            <v>1</v>
          </cell>
          <cell r="AF234">
            <v>5</v>
          </cell>
          <cell r="AG234" t="str">
            <v>03/09/13 KB - E mail received form Sean confirming his approval for Xoserve to not deliver a BER for COR2925 &amp; COR2959.  NGT will expect to receive a Word document detailing the information usually contained within a BER.  Note sent to Project team advising of this update and asking how they wish to proceed in terms of target dates. _x000D_
16/08/13 KB - Refer to email from Andy Earnshaw to Julie Varney with regard to potentially not submitting a BER for COR2959 - await further notification from NGT.  _x000D_
25/04/13 KB - EQR due date moved from 24/05/13 to 06/06/13 as per e-mail from Jule Varney (UKT).  This has been agreed so that it can be analysed in conjunction with the equivalent Change Order (COR2975) raised by National Grid Distribution.</v>
          </cell>
          <cell r="AH234" t="str">
            <v>CLSD</v>
          </cell>
          <cell r="AI234">
            <v>41670</v>
          </cell>
          <cell r="AJ234">
            <v>41431</v>
          </cell>
        </row>
        <row r="235">
          <cell r="A235">
            <v>2961</v>
          </cell>
          <cell r="B235" t="str">
            <v>COR2961</v>
          </cell>
          <cell r="C235" t="str">
            <v>Oracle ULA Underlicensing</v>
          </cell>
          <cell r="E235" t="str">
            <v>EQ-CLSD</v>
          </cell>
          <cell r="F235">
            <v>42102</v>
          </cell>
          <cell r="G235">
            <v>0</v>
          </cell>
          <cell r="H235">
            <v>41345</v>
          </cell>
          <cell r="J235">
            <v>0</v>
          </cell>
          <cell r="N235" t="str">
            <v>Workload Meeting 13/03/2013</v>
          </cell>
          <cell r="O235" t="str">
            <v>David Williamson</v>
          </cell>
          <cell r="P235" t="str">
            <v>BI</v>
          </cell>
          <cell r="Q235" t="str">
            <v>CLOSED</v>
          </cell>
          <cell r="R235">
            <v>0</v>
          </cell>
          <cell r="AE235">
            <v>0</v>
          </cell>
          <cell r="AF235">
            <v>7</v>
          </cell>
          <cell r="AG235" t="str">
            <v>08.04.0215-Confirmation email received to close this line item. It was never a project. Licence costs were funded through this. Do not report on closure P50 report.</v>
          </cell>
        </row>
        <row r="236">
          <cell r="A236">
            <v>2970</v>
          </cell>
          <cell r="B236" t="str">
            <v>COR2970</v>
          </cell>
          <cell r="C236" t="str">
            <v>New Gemini/Gemini Exit Quantity Holders</v>
          </cell>
          <cell r="D236">
            <v>41411</v>
          </cell>
          <cell r="E236" t="str">
            <v>PD-CLSD</v>
          </cell>
          <cell r="F236">
            <v>41670</v>
          </cell>
          <cell r="G236">
            <v>0</v>
          </cell>
          <cell r="H236">
            <v>41348</v>
          </cell>
          <cell r="I236">
            <v>41366</v>
          </cell>
          <cell r="J236">
            <v>0</v>
          </cell>
          <cell r="K236" t="str">
            <v>NNW</v>
          </cell>
          <cell r="L236" t="str">
            <v>NGT</v>
          </cell>
          <cell r="M236" t="str">
            <v>Sean McGoldrick</v>
          </cell>
          <cell r="N236" t="str">
            <v>Workload Meeting 20/03/2013</v>
          </cell>
          <cell r="O236" t="str">
            <v>Andy Earnshaw</v>
          </cell>
          <cell r="P236" t="str">
            <v>CO</v>
          </cell>
          <cell r="Q236" t="str">
            <v>COMPLETE</v>
          </cell>
          <cell r="R236">
            <v>1</v>
          </cell>
          <cell r="U236">
            <v>41390</v>
          </cell>
          <cell r="V236">
            <v>41404</v>
          </cell>
          <cell r="W236">
            <v>41408</v>
          </cell>
          <cell r="Y236" t="str">
            <v>Pre Sanction Review Meeting 14/05/13</v>
          </cell>
          <cell r="Z236">
            <v>145000</v>
          </cell>
          <cell r="AC236" t="str">
            <v>SENT</v>
          </cell>
          <cell r="AD236">
            <v>41425</v>
          </cell>
          <cell r="AE236">
            <v>0</v>
          </cell>
          <cell r="AF236">
            <v>5</v>
          </cell>
          <cell r="AG236" t="str">
            <v>11/06/13 - Revised SN issued.  _x000D_
06/06/13 KB - Refer to e-mails between Andy Earnshaw &amp; Julie Varney re scope of COR2970 &amp; COR3041.  _x000D_
_x000D_
13/05/13 KB - BER due date changed from 13/05 to 14/05 per agreement with Julie Varney (refer to e-mail)._x000D_
_x000D_
17/04/13 KB - Per Workload Meeting - BER on track, target to submit to XEC on 10/05/13._x000D_
_x000D_
18/04/13 KB - Contrary to comment on 08/04, an EQR was received for issue to UKT on 17/04.  There will be a requirement to re-visit the status history of the change to show the revised status and the fact that an EQR was sent._x000D_
_x000D_
08/04/2013 AT - Updated Change Order received. Re-Issue to all that got the EQIR stating that their will be no EQR stage.</v>
          </cell>
          <cell r="AH236" t="str">
            <v>CLSD</v>
          </cell>
          <cell r="AI236">
            <v>41670</v>
          </cell>
          <cell r="AL236">
            <v>41425</v>
          </cell>
          <cell r="AO236">
            <v>41497</v>
          </cell>
          <cell r="AP236">
            <v>41670</v>
          </cell>
        </row>
        <row r="237">
          <cell r="A237">
            <v>2521</v>
          </cell>
          <cell r="B237" t="str">
            <v>COR2521</v>
          </cell>
          <cell r="C237" t="str">
            <v>AQ Review Reports for DNs</v>
          </cell>
          <cell r="D237">
            <v>41037</v>
          </cell>
          <cell r="E237" t="str">
            <v>PD-CLSD</v>
          </cell>
          <cell r="F237">
            <v>41337</v>
          </cell>
          <cell r="G237">
            <v>0</v>
          </cell>
          <cell r="H237">
            <v>40921</v>
          </cell>
          <cell r="I237">
            <v>40935</v>
          </cell>
          <cell r="J237">
            <v>0</v>
          </cell>
          <cell r="K237" t="str">
            <v>ALL</v>
          </cell>
          <cell r="M237" t="str">
            <v>Joanna Ferguson</v>
          </cell>
          <cell r="N237" t="str">
            <v>Workload Meeting 18/01/12</v>
          </cell>
          <cell r="O237" t="str">
            <v>Lorraine Cave</v>
          </cell>
          <cell r="P237" t="str">
            <v>CO</v>
          </cell>
          <cell r="Q237" t="str">
            <v>COMPLETE</v>
          </cell>
          <cell r="R237">
            <v>1</v>
          </cell>
          <cell r="U237">
            <v>41001</v>
          </cell>
          <cell r="V237">
            <v>41017</v>
          </cell>
          <cell r="W237">
            <v>41033</v>
          </cell>
          <cell r="X237">
            <v>41033</v>
          </cell>
          <cell r="Y237" t="str">
            <v>Pre Sanction Meeting 01/05/12</v>
          </cell>
          <cell r="AC237" t="str">
            <v>SENT</v>
          </cell>
          <cell r="AD237">
            <v>41046</v>
          </cell>
          <cell r="AE237">
            <v>0</v>
          </cell>
          <cell r="AF237">
            <v>3</v>
          </cell>
          <cell r="AG237" t="str">
            <v xml:space="preserve">10/10/12 KB - Note from LC confirming implementation on 09/10/12 ahead of schedule.                                                 24/05/12 AK - Email sent by Harvey Padham to Joanna Fergusson stating "In section “Project Specific Criteria” in the Scope Notification document for COR2521 - AQ Review Reports for DNs, contained a list of Network box accounts, could you please confirm if these box accounts are valid as the first report is scheduled to be delivered to the Networks next week on the 31st May as per the schedule."
02/04/12 AK - Email rec'd from Joanna Fergusson stating "Apologies for the delay – I was off last week and meant to send the BEO prior to heading out of the office but forgot. Please find attached now."
30/03/12 AK - Email sent to Joanna Fergusson from Harvey Padham stating "I have been trying to contact you on your mobile phone regarding Change Order COR2521 - AQ Review Reports for DNs - Revised EQR; unfortunately you have not been able to answer my call.  I am assuming you are comfortable with the requirements captured in the EQR (as per your confirmation responses). I need to know whether you are still interested in pursuing the change, hence the requirement to submit a BEO response by 28th March."
16/03/12 AK - Email sent to Joanna Fergusson from Harvey Padham stating "A further requirement clarification is required for the June report. What updated meter point data are you looking to see in the June report. 1.Proposed AQ Values for 2012-2013 (AQ Calc) time-line window from 23rd March to 15th May (this is what Xoserve provides to the shippers) or 2.Actual AQ Values for 2012-2013 (AQ Amendments) time-line window from 1st June to 13th August (this is where the shippers provide their amended AQ values to Xoserve). We would only be able to provide you with the Proposed AQ Values in a June report as the Actual AQ Values would not be uploaded into our systems until the end of August hence the delivery of a September report. Please advise". Email rec'd from Joanna confirming Option 1.
14/03/12 AK - Email rec'd from Joanna Fergusson stating "The example you provided is fine, and if the new report could be in the same format it would be ideal."
13/03/12 AK - Email sent to Joanna Fergusson from Harvey Padham stating "Before I can start to re-assess the feasibility of delivering 4 reports instead of 3, I require the following questions to be answered: 1.Does the example report format meet your requirements, page 4 of the EQR document? 2.The new report which is to be run in April/May (before any updated AQ data is appended into Xoserve systems); does the report need to be in the same format as per the example report format? Please can you respond to this email ASAP."
12/03/12 AK - Following the release of the EQR, email rec'd from Joanna Fergusson stating "I issued the EQR to Will (NGN pricing &amp; originator) who has come back with the attached comments. Can you please add a comparator to the reports list as noted below." </v>
          </cell>
          <cell r="AH237" t="str">
            <v>CLSD</v>
          </cell>
          <cell r="AI237">
            <v>41337</v>
          </cell>
          <cell r="AJ237">
            <v>40963</v>
          </cell>
          <cell r="AK237">
            <v>40963</v>
          </cell>
          <cell r="AL237">
            <v>41051</v>
          </cell>
          <cell r="AM237">
            <v>41046</v>
          </cell>
          <cell r="AN237">
            <v>41046</v>
          </cell>
          <cell r="AO237">
            <v>41194</v>
          </cell>
          <cell r="AP237">
            <v>41219</v>
          </cell>
        </row>
        <row r="238">
          <cell r="A238">
            <v>2528</v>
          </cell>
          <cell r="B238" t="str">
            <v>COR2528</v>
          </cell>
          <cell r="C238" t="str">
            <v xml:space="preserve">Smart Metering UNC Mod 0430 Foundation Stage </v>
          </cell>
          <cell r="D238">
            <v>41260</v>
          </cell>
          <cell r="E238" t="str">
            <v>PD-CLSD</v>
          </cell>
          <cell r="F238">
            <v>41691</v>
          </cell>
          <cell r="G238">
            <v>1</v>
          </cell>
          <cell r="H238">
            <v>41157</v>
          </cell>
          <cell r="I238">
            <v>41171</v>
          </cell>
          <cell r="J238">
            <v>0</v>
          </cell>
          <cell r="K238" t="str">
            <v>ALL</v>
          </cell>
          <cell r="M238" t="str">
            <v>Joanna Ferguson</v>
          </cell>
          <cell r="N238" t="str">
            <v>Workload Meeting 12/09/12</v>
          </cell>
          <cell r="O238" t="str">
            <v>Helen Gohil</v>
          </cell>
          <cell r="P238" t="str">
            <v>CO</v>
          </cell>
          <cell r="Q238" t="str">
            <v>COMPLETE</v>
          </cell>
          <cell r="R238">
            <v>1</v>
          </cell>
          <cell r="U238">
            <v>41257</v>
          </cell>
          <cell r="V238">
            <v>41257</v>
          </cell>
          <cell r="W238">
            <v>41257</v>
          </cell>
          <cell r="X238">
            <v>41257</v>
          </cell>
          <cell r="AC238" t="str">
            <v>SENT</v>
          </cell>
          <cell r="AD238">
            <v>41292</v>
          </cell>
          <cell r="AE238">
            <v>1</v>
          </cell>
          <cell r="AF238">
            <v>42</v>
          </cell>
          <cell r="AG238" t="str">
            <v>17/02/14 KB - Transferred from Lee Chambers to Helen Gohil. _x000D_
02/01/13 DP - SNIR Sent to originator
18/12/12 DP - Recorded BE dates as 14/12/12, Overall status changed to BE-PROD
21/11/12 KB - COR2528 has been re-named as the Foundation Stage as instructed by Jon Follows (he will be the BA for this element of the work).  Refer to correspondence in mailbox. A new reference COR2831 will be created for DCC Day I with Julie Smart as BA.                                                                                                                     02/11/12 KB - PM changed from Lorraine Cave to Lee Chambers per e-mail from Rob Smith.                                                                                                                            03/10/12 KB - Revised CO received.                                                                                                                    19/09/12 KB - Discussed at Workload meeting and with Julie - the revised CO has not been received.  It was agreed that a note should be sent to JF advising that COR2528 would be placed on hold pending submission of a new CO - this will serve as the EQIR.  No further due dates will be input.                                                                                            18/09/12 KB - JF is in the process of submitting a new CO with revised wording - e-mail sent asking when we are likely to receive this as the EQIR (against the original request) is due on 19/09/12.</v>
          </cell>
          <cell r="AH238" t="str">
            <v>CLSD</v>
          </cell>
          <cell r="AI238">
            <v>41691</v>
          </cell>
          <cell r="AJ238">
            <v>41236</v>
          </cell>
          <cell r="AL238">
            <v>41276</v>
          </cell>
          <cell r="AM238">
            <v>41292</v>
          </cell>
          <cell r="AN238">
            <v>41292</v>
          </cell>
          <cell r="AO238">
            <v>41500</v>
          </cell>
          <cell r="AP238">
            <v>41638</v>
          </cell>
        </row>
        <row r="239">
          <cell r="A239">
            <v>2532</v>
          </cell>
          <cell r="B239" t="str">
            <v>COR2532</v>
          </cell>
          <cell r="C239" t="str">
            <v>Remove Dn-Link Time Out</v>
          </cell>
          <cell r="E239" t="str">
            <v>EQ-CLSD</v>
          </cell>
          <cell r="F239">
            <v>40963</v>
          </cell>
          <cell r="G239">
            <v>0</v>
          </cell>
          <cell r="H239">
            <v>40934</v>
          </cell>
          <cell r="I239">
            <v>40948</v>
          </cell>
          <cell r="J239">
            <v>0</v>
          </cell>
          <cell r="K239" t="str">
            <v>ADN</v>
          </cell>
          <cell r="M239" t="str">
            <v>Joel Martin</v>
          </cell>
          <cell r="N239" t="str">
            <v>Workload Meeting 01/02/12</v>
          </cell>
          <cell r="O239" t="str">
            <v>Dave Turpin</v>
          </cell>
          <cell r="P239" t="str">
            <v>CO</v>
          </cell>
          <cell r="Q239" t="str">
            <v>CLOSED</v>
          </cell>
          <cell r="R239">
            <v>1</v>
          </cell>
          <cell r="AE239">
            <v>0</v>
          </cell>
          <cell r="AF239">
            <v>3</v>
          </cell>
          <cell r="AG239" t="str">
            <v>24/02/12 AK - Email sent to Joel Martin from Dave Turpin stating "as discussed yesterday, we will move this COR into the ROM stream to ascertain high-level costs. This is because the change is outside the configurable parameter changes within the relevant system and therefore delivery is expected to be prohibitively costly. Since this is the case it would be easier to check this via a high level analysis rather than go through extensive costing to see whether it is worth proceeding." Based on this, this change has now reverted to an evaluation analysis, therefore this line has been closed. 
08/02/12 AK - Email rec'd from Richard Lenton submitting EQR date to be sent to Network. Tracking Sheet shows that communication should go to Distribution Networks but Richard has asked for communication to go to SSG only. On checking with him, he confirmed that communication should go to AND.</v>
          </cell>
          <cell r="AJ239">
            <v>40963</v>
          </cell>
          <cell r="AK239">
            <v>40963</v>
          </cell>
        </row>
        <row r="240">
          <cell r="A240">
            <v>2542</v>
          </cell>
          <cell r="B240" t="str">
            <v>COR2542</v>
          </cell>
          <cell r="C240" t="str">
            <v>SCR Modification Proposal – Revision to the Gas Deficit Emergency Cashout Arrangements (CURRENTLY ON HOLD)</v>
          </cell>
          <cell r="E240" t="str">
            <v>EQ-CLSD</v>
          </cell>
          <cell r="F240">
            <v>41669</v>
          </cell>
          <cell r="G240">
            <v>0</v>
          </cell>
          <cell r="H240">
            <v>41141</v>
          </cell>
          <cell r="I240">
            <v>41156</v>
          </cell>
          <cell r="J240">
            <v>0</v>
          </cell>
          <cell r="K240" t="str">
            <v>TNO</v>
          </cell>
          <cell r="M240" t="str">
            <v>Sean McGoldrick</v>
          </cell>
          <cell r="N240" t="str">
            <v>Workload Meeting 22/08/12</v>
          </cell>
          <cell r="O240" t="str">
            <v>Andy Earnshaw</v>
          </cell>
          <cell r="P240" t="str">
            <v>CO</v>
          </cell>
          <cell r="Q240" t="str">
            <v>CLOSED</v>
          </cell>
          <cell r="R240">
            <v>1</v>
          </cell>
          <cell r="T240">
            <v>0</v>
          </cell>
          <cell r="AE240">
            <v>0</v>
          </cell>
          <cell r="AF240">
            <v>5</v>
          </cell>
          <cell r="AG240" t="str">
            <v>30/01/14 KB - Email received from Sean authorising closure of COR2542 and submitting a new CO which will progress under a new reference (COR3312)_x000D_
01/14 KB - Update provided by AE - EQR sent 06/11/12 but no BEO received; This C.O to _x000D_
be cancelled and a new CO to be raised as requirements now changed.  _x000D_
28/11/12 KB - Update provided by Jessica Harris - "COR2542 (SCR) is now on hold, pending a decision from Ofgem next year" _x000D_
_x000D_
14/11/12 KB - PM changed from Andy Simpson to Andy Earnshaw as advised by AS.</v>
          </cell>
          <cell r="AJ240">
            <v>41222</v>
          </cell>
        </row>
        <row r="241">
          <cell r="A241">
            <v>2548</v>
          </cell>
          <cell r="B241" t="str">
            <v>COR2548</v>
          </cell>
          <cell r="C241" t="str">
            <v>NGN appointment of a new Daily Metered Service Provider, NDM Data-logger arrangements &amp; Pedestrian Read arrangements</v>
          </cell>
          <cell r="E241" t="str">
            <v>BE-CLSD</v>
          </cell>
          <cell r="F241">
            <v>40994</v>
          </cell>
          <cell r="G241">
            <v>0</v>
          </cell>
          <cell r="H241">
            <v>40948</v>
          </cell>
          <cell r="I241">
            <v>40962</v>
          </cell>
          <cell r="J241">
            <v>0</v>
          </cell>
          <cell r="K241" t="str">
            <v>NNW</v>
          </cell>
          <cell r="L241" t="str">
            <v>NGN</v>
          </cell>
          <cell r="M241" t="str">
            <v>Joanna Ferguson</v>
          </cell>
          <cell r="N241" t="str">
            <v>Workload Meeting 15/02/12</v>
          </cell>
          <cell r="O241" t="str">
            <v>Lorraine Cave</v>
          </cell>
          <cell r="P241" t="str">
            <v>CO</v>
          </cell>
          <cell r="Q241" t="str">
            <v>CLOSED</v>
          </cell>
          <cell r="R241">
            <v>1</v>
          </cell>
          <cell r="AE241">
            <v>0</v>
          </cell>
          <cell r="AF241">
            <v>5</v>
          </cell>
          <cell r="AG241" t="str">
            <v>10/09/12 KB - Transferred from DT to LC due to change in roles.                                                                                                          18/05/12 AK - The email rec'd from Alex Ross on 26/03/12 gave authority to close this change &amp; as Joanna Fergusson was copied into the email &amp; has not raised any objection, that can be taken as her agreement. Change closed as it has been superceded by COR2551.
30/03/12 AK - Email rec'd from Julie Smart dated 27/03/12 with email attached from Alex Ross at NGN dated 26/03/12 stating "we have confirmed that we will not be using SGN for our DM Services so you can close Change Order 2548. We have not yet made a final decision on who we will be using, so please hold from adding us to Change Order 2551. We expect a final decision in a couple of days. In sum: Close COR2548, hold off from adding us to COR2551". Dave Turpin responded stating "whilst we will not formally add NGN to the work to migrate to G4S, I would think it pragmatic to start to plan for this as time is of the essence. We will therefore look to develop the paperwork and scope of work for including NGN to migrate activities from Onstream to G4S to ensure we are able to deliver as much functionality as possible should G4S be your chosen provider going forward. If you strongly beleive that this is not required, please feel free to contact me".
22/03/12 AK - Emails transferring information relating to Pedestrian Reads have been exchanged between Julie Smart &amp; Joanna Fergusson.
19/03/12 AK - Email rec'd from Joanna Fergusson stating "I have had some meetings about the pedestrian reads as an in-house activity. In order to set in place the necessary internal back office activity we would like to test file formats and processes to return reads to you. In light of this, can we please set up a test for both the Must Reads and the Prime &amp; Sub Reads so we can complete this. NGN has set up a shared mailbox for communications relating to pedestrian reads - mreads@northerngas.co.uk   Marc Wigham and Ian Cooper will be the main operations leads for this activity, so can you please progress testing with them directly." Email forwarded to Dave Turpin stating "We have received the attached email from Joanna Fergusson &amp; I am assuming this relates to COR2548 - NGN appointment of a new Daily Metered Service Provider, NDM Data-logger arrangements &amp; Pedestrian Read arrangements? If it is not related, please can you advise who I need to forward this to?"
14/03/12 AK - Email rec'd from Joanna Fergusson on 12/03/12 stating "I have been discussing the DM transfer with our operational contact in regard to the files that flow to/from the System Control. Can you please advise if this is already capturerd in the scope of COR2548. Attached is our own CO for enabling the transfer for your information and a file from Metretek on the same subject." Email forwarded to Julie Smart &amp; Dave Turpin.
09/03/12 AK - Email sent by Dave Turpin to Joanna Fergusson stating "The costs will be around 4K for the DN-Link change. I was just about to write out on the DMSP change (COR2551) as we are still working through the details of what is involved. Rather than put out a meaningless EQR I was aiming to move straight to BER as soon as a scope can be defined and costs estimated. I assume you are OK with this approach, if not please let me know. I'll look to provide estimated costs as soon as we can." EQR due date of 09/03/12 removed from Tracking Sheet &amp; status amended to BE-PROD.
01/03/12 AK - Email rec'd by Andy Miller from Joanna Fergusson stating "Please note that Northern Gas Networks has today issued letters of intent to contract as follows: SGN Commercial Services – Daily Meter Service Provision / Technalog – Non-daily Meter Datalogger Services. This is in line with the works noted in COR2548. In order to ensure that we can transition from our current provider in a timely manner we will be agreeing full contract terms in parallel to the development of the technical necessities. As noted in COR2548, NGN will be taking the pedestrian read services in-house for provision of Must Reads, Prime and Sub-deducts and other ad-hoc reads. Please let me know if you need any further information to enable this COR to be progressed in line with the above requirements."</v>
          </cell>
        </row>
        <row r="242">
          <cell r="A242">
            <v>2971</v>
          </cell>
          <cell r="B242" t="str">
            <v>COR2971</v>
          </cell>
          <cell r="C242" t="str">
            <v>SGN DDU &amp; CPM Files</v>
          </cell>
          <cell r="E242" t="str">
            <v>EQ-CLSD</v>
          </cell>
          <cell r="F242">
            <v>41380</v>
          </cell>
          <cell r="G242">
            <v>0</v>
          </cell>
          <cell r="H242">
            <v>41351</v>
          </cell>
          <cell r="I242">
            <v>41365</v>
          </cell>
          <cell r="J242">
            <v>0</v>
          </cell>
          <cell r="K242" t="str">
            <v>NNW</v>
          </cell>
          <cell r="L242" t="str">
            <v>SGN</v>
          </cell>
          <cell r="M242" t="str">
            <v>Joel Martin</v>
          </cell>
          <cell r="N242" t="str">
            <v>Workload Meeting 20/03/2013</v>
          </cell>
          <cell r="O242" t="str">
            <v>Lorraine Cave</v>
          </cell>
          <cell r="P242" t="str">
            <v>CO</v>
          </cell>
          <cell r="Q242" t="str">
            <v>COMPLETE</v>
          </cell>
          <cell r="R242">
            <v>1</v>
          </cell>
          <cell r="AE242">
            <v>0</v>
          </cell>
          <cell r="AF242">
            <v>5</v>
          </cell>
          <cell r="AG242" t="str">
            <v>16/04/13 KB - E mail received from Joel Martin confirming that COR2971 can be closed.  _x000D_
16/04/13 KB - E mail sent by Sue Turnbull to Joel Martin stating that as the work was carried out within 2 days no charge will be made - recommendation that CO should be closed.</v>
          </cell>
        </row>
        <row r="243">
          <cell r="A243">
            <v>1532</v>
          </cell>
          <cell r="B243" t="str">
            <v>COR1532</v>
          </cell>
          <cell r="C243" t="str">
            <v>Gemini Non-Business Days</v>
          </cell>
          <cell r="E243" t="str">
            <v>BE-CLSD</v>
          </cell>
          <cell r="F243">
            <v>41824</v>
          </cell>
          <cell r="G243">
            <v>0</v>
          </cell>
          <cell r="H243">
            <v>39897</v>
          </cell>
          <cell r="I243">
            <v>39911</v>
          </cell>
          <cell r="J243">
            <v>0</v>
          </cell>
          <cell r="N243" t="str">
            <v>Workload Meeting 25/03/09</v>
          </cell>
          <cell r="O243" t="str">
            <v>Jessica Harris</v>
          </cell>
          <cell r="P243" t="str">
            <v>BI</v>
          </cell>
          <cell r="Q243" t="str">
            <v>CLOSED</v>
          </cell>
          <cell r="R243">
            <v>0</v>
          </cell>
          <cell r="S243">
            <v>41824</v>
          </cell>
          <cell r="U243">
            <v>39939</v>
          </cell>
          <cell r="AE243">
            <v>0</v>
          </cell>
          <cell r="AF243">
            <v>6</v>
          </cell>
          <cell r="AG243" t="str">
            <v>04/07/14 KB - Closed per email from Jessica Harris - the work never progressed._x000D_
_x000D_
19/08/13 KB - E mail from Andy Simpson - Please move this to Andy Earnshaw’s workload report as it is a Gemini related project that has never been started, should be included in the NOT STARTED section_x000D_
_x000D_
24/05/12 AK - Following the Workload Meeting on 23/05/12, email rec'd from Matt Rider confirming that this project is to be scheduled for implementation with the next Gemini release. The current target date for this is 1st September 2013. Customer Operations have been informed and Mark Cockayne has informed us that this is acceptable to them and that controls will be put in place to ensure that NG are liaised with in the interim." BEIR date of 11/05/12 removed &amp; status amended to PD-PROD with implementation due date populated as 01/09/12._x000D_
09/03/12 AK - At the Worklaod Meeting on 07/03/12, Matt Rider advised that the Project Manager should be amended from Lee Foster to Andy Simpson._x000D_
08/11/11 AK - Discussed at Workload Meeting on 02/11/11. Awaiting broader release. BEIR date amended from 11/11/11 to 11/05/12._x000D_
05/05/11 AK - Discussed at Workload Meeting on 04/05/11. Awaiting broader release. BEIR date amended from 02/05/11 to 11/11/11._x000D_
21/04/11 AK - Discussed at Workload Meeting on 20/04/11. Awaiting broader release. Project Team are to confirm a new date.
10/02/11 AK - Email rec'd from Nicky Patmore requesting that BE IR date is amended from 18/02/11 to 02/05/11.  
09/02/11 AK - Discussed at Workload Meeting today. Awaiting broader release. Project Team are to confirm a new date.
12/01/11 AK - Discussed at Workload Meeting today. Awaiting broader release. BE IR date moved back to 18/02/11.
10/11/10 AK - Discussed at Workload Meeting today. Awaiting broader release. BE IR date moved back to 19/01/11.
14/10/10 AK - Discussed at Workload Meeting on 13/10/10. Awaiting broader release. BE IR date moved back to 19/11/10.
30/09/10 AK - Discussed at Workload Meeting on 29/09/10. Awaiting broader release. BE IR date to remain 08/10/10.
26/08/10 AK - Discussed at Workload Meeting on 25/08/10. Awaiting broader release. BE IR date moved back to 08/10/10.
29/07/10 AK - Discussed at Workload Meeting on 28/07/10. Awaiting broader release. BE IR date moved back to 06/09/10.
01/07/10 AK - Discussed at Workload Meeting on 30/06/10. Awaiting broader release. BE IR date moved back to 05/08/10.
24/06/10 AK - Discussed at Workload Meeting on 23/06/10. Change is still awaiting a broader release, therefore BE IR date amended from 04/06/10 to 05/07/10.
01/06/10 AK - BE IR date amended from 04/05/10 to 04/06/10.
21/05/10 AK - Discussed at Workload Meeting on 19/05/10. Broader release is now in sight.
30/04/10 AK - BE IR date amended from 05/04/10 to 04/05/10.
25/03/10 AK - Discussed at Workload Meeting on 24/03/10. Change is awaiting broader release. BE IR date amended from 04/03/10 to 05/04/10.
05/02/10 AK - Email rec'd from Max Pemberton dated 04/02/10 stating "Having checked with Andy Simpson, he confirmed this to be an internal BI change, which is at odds with the CO tracking sheet showing it as Category 3. I assume it will therefore be a Category 6 (Business Improvement budget) change. Please can you update your documents to reflect this (Robert if it is in Cat 3 on the Finance sheet is it also in Cat 3 on MySap and if so can we notify PL of the need to change this)." This is already showing as Cat 6 in the Tracking Sheet, therefore no action req'd.
04/02/10 AK - BE IR date amended from 04/01/10 to 04/02/10.
13/01/10 AK - Update rec'd from Lee Foster. Change is awaiting broader release. BE IR due date to remain 04/01/10. 
04/01/10 AK - BE IR date amended from 02/12/09 to 04/01/10.
30/11/09 AK - Lee Foster confirmed that he is happy for the date to be changed before each month-turn to retain visibility of this change but avoid this showing as a missed target. BE IR date amended from 02/11/09 to 02/12/09.
03/11/09 AK - BE IR date amended from 02/10/09 to 02/11/09 as agreed with Lee Foster.
14/10/09 AK - Update rec'd from Lee Foster. Currently awaiting information from WIPRO. Once rec'd, this will be shared with the business. This project will not be implemented by itself &amp; is currently waiting to see if it can be implemented with another piece of work. BE IR date to remain 02/10/09.
11/09/09/ AK - Update rec'd from Andy Simpson. It is felt that the cost would be too great for this change to be implemented on its own &amp; therefore the Project Team need to look at including it within another implementation. Until another project area has been identified, this change will not progress. BE IR date amended to 02/10/09. 
24/07/09 AK - Update rec'd from Lee Foster at Workload Meeting on 22/07/09. BE IR amended to 14/08/09.
11/06/09 AK - External Spend Category populated as Category 6 as per email from Max Pemberton.
15/05/09 AK - Andy Simpson confirmed that the email rec'd from Tricia Moody equates to the BEO &amp; therefore the status can be changed from EQ-SENT to BE-PROD. The BE initial response date should be shown as 31/07/09.
06/05/09 AK - Email rec'd from Tricia Moody stating "Approved but we may need to talk to NG to see if they object to the role being removed from them. Nigel Bradbury's team currently carry out the role. I spoke to him and he had no problems with xoserve taking over the activity."  Andy Simpson responded to Tricia via email stating "I will analyse which UKT roles currently have access to this functionality as I also know the owners of all the roles. We can then send a note to all approvers concerned.  
05/05/09 AK - Email rec'd from Richard Jones stating "I’m okay with the contents of the Gemini non-business days project brief."
01/05/09 AK - Project Brief (EQR equivalent) sent out internally for review.
25/03/09 AK - This was originally raised as a Change Request by Tricia Moody. Following analysis, the BAT Team recommended this change to be allocated to a Project Team. This was approved at the Workload Meeting today with Andy Earnshaw as the analyst. Andy Earnshaw has advised that this has since been amended to Andy Simpson. This is an internal change &amp; therefore is not subject to initial response dates, however the EQ initial response date has been populated as 08/04/09 to ensure we do not loose visibility.</v>
          </cell>
          <cell r="AJ243">
            <v>39930</v>
          </cell>
          <cell r="AK243">
            <v>39934</v>
          </cell>
          <cell r="AO243">
            <v>41518</v>
          </cell>
        </row>
        <row r="244">
          <cell r="A244">
            <v>1572</v>
          </cell>
          <cell r="B244" t="str">
            <v>COR1572</v>
          </cell>
          <cell r="C244" t="str">
            <v>Composite Weather Variable (CWV) Calculation</v>
          </cell>
          <cell r="D244">
            <v>40277</v>
          </cell>
          <cell r="E244" t="str">
            <v>PD-CLSD</v>
          </cell>
          <cell r="F244">
            <v>40947</v>
          </cell>
          <cell r="G244">
            <v>0</v>
          </cell>
          <cell r="H244">
            <v>39982</v>
          </cell>
          <cell r="I244">
            <v>39996</v>
          </cell>
          <cell r="J244">
            <v>0</v>
          </cell>
          <cell r="K244" t="str">
            <v>NNW</v>
          </cell>
          <cell r="L244" t="str">
            <v>NGD</v>
          </cell>
          <cell r="M244" t="str">
            <v>Alan Raper</v>
          </cell>
          <cell r="N244" t="str">
            <v>Workload Meeting 24/06/09</v>
          </cell>
          <cell r="O244" t="str">
            <v>Dave Turpin</v>
          </cell>
          <cell r="P244" t="str">
            <v>CO</v>
          </cell>
          <cell r="Q244" t="str">
            <v>COMPLETE</v>
          </cell>
          <cell r="R244">
            <v>1</v>
          </cell>
          <cell r="T244">
            <v>15400</v>
          </cell>
          <cell r="U244">
            <v>40052</v>
          </cell>
          <cell r="V244">
            <v>40067</v>
          </cell>
          <cell r="W244">
            <v>40144</v>
          </cell>
          <cell r="X244">
            <v>40144</v>
          </cell>
          <cell r="Y244" t="str">
            <v>XM2 Review Meeting 09/02/10
XM2 Review Meeting 24/11/09</v>
          </cell>
          <cell r="Z244">
            <v>177515</v>
          </cell>
          <cell r="AC244" t="str">
            <v>SENT</v>
          </cell>
          <cell r="AD244">
            <v>40326</v>
          </cell>
          <cell r="AE244">
            <v>0</v>
          </cell>
          <cell r="AF244">
            <v>5</v>
          </cell>
          <cell r="AG244" t="str">
            <v>21/02/12 AK - This change was discussed at CMSG on 08/02/12 where Alan Raper authorised closure of this change.
18/11/11 AK - As part of the CCN Amnesty, CCN due date amended from 28/11/11 to 31/01/12.
24/10/11 AK - Update rec'd from Ed Healy. CCN due date amended from 28/10/11 to 28/11/11.
06/01/11 AK - Update rec'd from Ed Healy. CCN due date amended from 18/02/11 to 28/10/11.
13/12/10 AK - Email sent to Lorraine Cave from Mark Bignell stating "The Projects Finance Tracker that's provided to us by the Programme Office shows this project as being funded from 'pot 5' so chargeable to just a single Network through invoices in addition to their monthly ASA charges.  So far we've not had any requests for us to issue invoices to pay for this project and the spend to the end of November-10 has been £163,400. Please can you confirm which single Network this should be chargeable to and when we should expect you to submit the invoice request to us?  I would expect this to be the earlier of when the project has been completed or at the end of the financial year if the project is still ongoing at that time." Lorraine forwarded email to Dave Turpin to respond. Dave replied stating "The project has been (in the main) implemented at the beginning of December although small elements are outstanding. When the project is complete, I assume that the Financial Closure Form will trigger you to invoice appropriately."
07/12/10 AK - Update rec'd from Ed Healy. Xoserve implementation took place successfully as planned. NG need to carry out an implementation, planned for 09/12/10 but this is out of xoserve control. CCN due date is currently planned for mid-Feb. CCN due date populated as 18/02/11.
18/11/10 AK - Discussed at Workload Meeting on 17/11/10. Implementation due date amended from 28/11/10 to 06/12/10.
14/06/10 AK - Revised SN sent.
08/06/10 AK - Following the release of the Manager Aligned Report, update rec'd from Debi Jones advising that the implementation due date should be amended from 21/11/10 to 28/11/10.
07/06/10 AK - Email rec'd from Anne Young late on Friday submitting a revised SN following her review.
25/05/10 AK - Email rec'd from Debi Jones stating "Please see attached authorisation from Alan to postpone the issue of the Scope Notification for COR1572 which was due today until 28th May.  Can you update the tracker as appropriate." Attached is a note Debi sent to Alan Raper on 21/05/10 stating "Following discussions with Manjit today, I appreciate your concerns raised and would like to discuss these further with my Project Manager before we reach a final position, unfortunately, this will not be until the beginning of next week. I would therefore, like to ask Alan if it is ok to postpone the issue of the Scope Notification from Tuesday until Friday (28th May) so we can try to conclude this discussion to everyone's satisfaction. A delay in issuing the Scope Notification will not in itself affect any of the project timescales." Alan responded on 25/05/10 stating "Under the circumstances, it seems appropriate to delay." SN due date amended from 25/05/10 to 28/05/10.
19/04/10 AK - Email rec'd from Alan Raper stating "We accept the revised report". SN IR date amended to 04/05/10.
16/04/10 AK - Following receipt of the CA, email sent to Alan Raper from Ed Healy stating "Before proceeding with COR1572, can you confirm that the additional comments that were added to the change authorisation are mitigated by the xoserve responses in the attached document. Of the three additional comments added we believe two are mitigated in the BER and the third by the recently approved 24/7 system support process."
11/03/10 AK - Following the release of the Manager Aligned Report, update rec'd from Debi Jones stating that the Business Analyst should be both Debi Jones &amp; Ed Healy. Field is currently blank.
10/02/10 AK - Revised BER rec'd for issue to AND. The tracking sheet shows this a named Network (NGD only). The Project Team stated that the funding for this change is being controlled by NGD but the other Distribution Networks have already contributed &amp; therefore should be included in all change correspondence. This was confirmed in an email sent by Debi Jones (cc. Dave Turpin as he was in meetings all day) stating "As discussed I confirm that for this change order only the attached BER and all future change order documentation for this change order is to be issued to all Distribution Networks as per the attached, even though the CO has been categorised as a named Network only."
06/01/10 AK - Following staff changes, Linda Whitcroft has taken over responsibility for this project from Dean Johnson. Process Owner amended from Dean Johnson to Linda Whitcroft.
13/10/09 AK - Email sent to Dave Turpin &amp; Lorraine Cave from Katrina Stait stating "In order to keep the logging and tracking sheet up to date, please could you reply to this email confirming that COR1572 is now being managed by Dave Turpin." Dave Turpin sent an email response stating "This is correct". Project Manager amended from Lorraine to Dave in Tracking Sheet &amp; Stuart Hegarty removed as Business Analyst.
03/08/09 AK - Email sent to Alan Raper from Lorraine Cave stating "Just to confirm our conversation and your agreement to change the date of the EQR to be delivered on or before 20th August 2009, the reason we are awaiting confirmation of analysis costs." EQR due date amended from 29/07/09 to 20/08/09.
29/07/09 AK - Discussed at Workload Meeting today. EQR due 29/07/09. Date will change with authorisation from the NOR.
25/06/09 AK - New CO approved at Workload Meeting on 24/06/09.</v>
          </cell>
          <cell r="AH244" t="str">
            <v>CLSD</v>
          </cell>
          <cell r="AI244">
            <v>40947</v>
          </cell>
          <cell r="AJ244">
            <v>40045</v>
          </cell>
          <cell r="AK244">
            <v>40045</v>
          </cell>
          <cell r="AL244">
            <v>40302</v>
          </cell>
          <cell r="AM244">
            <v>40326</v>
          </cell>
          <cell r="AN244">
            <v>40326</v>
          </cell>
          <cell r="AO244">
            <v>40518</v>
          </cell>
          <cell r="AP244">
            <v>40939</v>
          </cell>
        </row>
        <row r="245">
          <cell r="A245">
            <v>1585</v>
          </cell>
          <cell r="B245" t="str">
            <v>COR1585</v>
          </cell>
          <cell r="C245" t="str">
            <v>Voluntary Discontinuance</v>
          </cell>
          <cell r="D245">
            <v>40399</v>
          </cell>
          <cell r="E245" t="str">
            <v>PD-CLSD</v>
          </cell>
          <cell r="F245">
            <v>40751</v>
          </cell>
          <cell r="G245">
            <v>1</v>
          </cell>
          <cell r="H245">
            <v>40284</v>
          </cell>
          <cell r="I245">
            <v>40298</v>
          </cell>
          <cell r="J245">
            <v>0</v>
          </cell>
          <cell r="K245" t="str">
            <v>TNO</v>
          </cell>
          <cell r="M245" t="str">
            <v>Sean McGoldrick</v>
          </cell>
          <cell r="N245" t="str">
            <v>Workload Meeting 21/04/10</v>
          </cell>
          <cell r="O245" t="str">
            <v>Lee Foster</v>
          </cell>
          <cell r="P245" t="str">
            <v>CO</v>
          </cell>
          <cell r="Q245" t="str">
            <v>COMPLETE</v>
          </cell>
          <cell r="R245">
            <v>1</v>
          </cell>
          <cell r="T245">
            <v>0</v>
          </cell>
          <cell r="U245">
            <v>40325</v>
          </cell>
          <cell r="V245">
            <v>40340</v>
          </cell>
          <cell r="W245">
            <v>40375</v>
          </cell>
          <cell r="X245">
            <v>40375</v>
          </cell>
          <cell r="Y245" t="str">
            <v>XM2 Review Meeting 13/07/10</v>
          </cell>
          <cell r="Z245">
            <v>34690</v>
          </cell>
          <cell r="AC245" t="str">
            <v>SENT</v>
          </cell>
          <cell r="AD245">
            <v>40400</v>
          </cell>
          <cell r="AE245">
            <v>0</v>
          </cell>
          <cell r="AF245">
            <v>5</v>
          </cell>
          <cell r="AG245" t="str">
            <v>27/07/11 AK - Email rec'd from Ritchard Hewitt, delegated authority in the absence of Sean McGoldrick, authorising closure of this change
21/06/11 AK - Email rec'd from Elaine Hall stating "I tried to call Ferg - to see if he'd had chance to speak to Sean... but he's on holiday for another couple of weeks. I don't suppose you fancy giving Sean a gentle prod, do you?" Email sent back to Elaine stating "I'm a bit reluctant to chase Sean again, having done it twice, particularly considering the SCENE scores he gives us. Also, I've discussed this with Dave Turpin who has advised that Sean will not agree to closing this down without speaking to Fergus first so there is little point chasing him. Can we not just wait for Fergus to come back off holiday?"  Reply rec'd from Elaine stating "Yes... No worries... I just thought it would be nice to get it all closed down before I forget about it again...!"
15/06/11 AK - Email sent to Fergus Healy from Elaine Hall stating "As per my voicemail, I'm writing to confirm that the formal closure of COR1585 Voluntary Discontinuance will not have a bearing on any Change Request you may make to implement a data fix in respect to a voluntarily discontinued Shipper (ie for the cancellation of traded-out Entry capacity). Any such data fix will follow the normal Change Control process, and will be considered on a case-by-case basis. The CCN for COR1585 Voluntary Discontinuance expired in Dec-2010, and we now need to close this project formally, so I would be very grateful if you could give your approval for this to happen."
09/05/11 AK - Email sent to Sean McGoldrick stating "Further to the attached emails in relation to the change shown above, please can you confirm whether you are happy for this change to be closed down? If you have any questions or concerns, please let me know."
19/01/11 AK - Email rec'd from Sean stating "Fergus Healy is still looking at this. I'll let you know as soon as he's happy with it."
18/01/11 AK - Email sent to Sean McGoldrick stating "Following the release of the CCN for COR1585 - Voluntary Discontinuance (email attached), please can you confirm your agreement to close this change. This change is "Transmission Only" and therefore cannot be discussed at CMSG. If you have any questions or concerns, please let me know."
18/11/10 AK - Discussed at Workload Meeting on 17/11/10. Current progress of this change is to be confirmed by Project Team.
04/10/10 AK - Analysis Report was signed off on 28/09/10 &amp; reissued on 29/09/10. This completes implementation. Closedown is now in hand. CCN due date populated as 19/11/10.
30/09/10 AK - Discussed at Workload Meeting on 29/09/10. Analysis Report has been approved. Approved version to be re-issued back to reviewers / approvers. This will be done 29/09/10.
28/09/10 AK - Update rec'd from Elaine Hall. This project covers analysis only &amp; implementation will be the delivery of an analysis report. The report was sent out for review but came back with comments. These are being incorporated &amp; final review / acceptance is due to take place today. Implementation date amended from 24/09/10 to 28/09/10. 
27/09/10 AK - Following the release of the Manager Aligned Report, email rec'd from Andy Simpson advising that "Actual Implementation date is 24/09/10 (End of Analysis) - Please contact Matt Rider/Elaine Hall to obtain whether a CCN date is required as this project may move into a Testing phase, this is not yet known."
07/07/10 AK - Update rec'd from Matt Rider. Business Analyst for this change should be Matt Rider not Andy Simpson. Tracking Sheet amended.
07/05/10 AK - Email rec'd from Sean McGoldrick stating "Thanks for this note.  I confirm that the proposed changes to funding pots is acceptable to me." Pot changed from 1 to 5.
06/05/10 AK - Email sent to Sean McGoldrick stating "Following the meeting held on 6th May 2010 between yourself and Lee Foster, we can confirm that funding for the following Change Order has been amended from Pot 1 - "RGTA Functionality (100/0)" to Pot 5 - "Individual Network Changes (Not from Change Budget)".
30/04/10 AK - Following the release of the EQ IR today, email rec'd from Sean McGoldrick stating "You (xoserve) responded to this request on the 19th, stating that you would be submitting the firm quote today.  Can you let me know the reason for the delay?  As stated in the CO form, this is an urgent change as we have now received 2 requests for this service." Lee Foster sent email response stating "I tried to call you around 4pm today, but haven’t been able to reach you. The response you received from xoserve on the 19th was a Change Order Acknowledgement; this is simply the ‘receipt’ from the Programme Office to assure you that we have received your Change Order. This only stated that you would receive an EQR Initial Response by today and made no reference to provision of cost. Today we sent the EQR Initial Response stating that we will provide an EQR by 21st May 2010. There is therefore no delay from that which we have previously committed to. Although I recognise the reference to “two requests”, I didn’t notice the word ‘urgent’ within UKT’s Change Request; perhaps we can discuss the urgency of this change order next week, and how we facilitate its appropriate progress in line with the broader change programme."
26/04/10 AK - Approved at Workload Meeting on 21/04/10. This change was given ref number 1948 &amp; acknowledged as this, however Steve Ganney advised that it had previously been a ROM request under EVS1585, hence number amended to maintain continuity.</v>
          </cell>
          <cell r="AH245" t="str">
            <v>CLSD</v>
          </cell>
          <cell r="AI245">
            <v>40751</v>
          </cell>
          <cell r="AJ245">
            <v>40319</v>
          </cell>
          <cell r="AK245">
            <v>40319</v>
          </cell>
          <cell r="AL245">
            <v>40413</v>
          </cell>
          <cell r="AM245">
            <v>40400</v>
          </cell>
          <cell r="AN245">
            <v>40400</v>
          </cell>
          <cell r="AO245">
            <v>40449</v>
          </cell>
          <cell r="AP245">
            <v>40501</v>
          </cell>
        </row>
        <row r="246">
          <cell r="A246">
            <v>1630</v>
          </cell>
          <cell r="B246" t="str">
            <v>COR1630</v>
          </cell>
          <cell r="C246" t="str">
            <v>NTS Exit Capacity Reform (Phase 2)</v>
          </cell>
          <cell r="D246">
            <v>40241</v>
          </cell>
          <cell r="E246" t="str">
            <v>PD-CLSD</v>
          </cell>
          <cell r="F246">
            <v>41052</v>
          </cell>
          <cell r="G246">
            <v>0</v>
          </cell>
          <cell r="H246">
            <v>39960</v>
          </cell>
          <cell r="I246">
            <v>39974</v>
          </cell>
          <cell r="J246">
            <v>0</v>
          </cell>
          <cell r="K246" t="str">
            <v>TNO</v>
          </cell>
          <cell r="M246" t="str">
            <v>Sean McGoldrick</v>
          </cell>
          <cell r="N246" t="str">
            <v>Workload Meeting 27/05/09</v>
          </cell>
          <cell r="O246" t="str">
            <v>Andy Simpson</v>
          </cell>
          <cell r="P246" t="str">
            <v>CO</v>
          </cell>
          <cell r="Q246" t="str">
            <v>COMPLETE</v>
          </cell>
          <cell r="R246">
            <v>1</v>
          </cell>
          <cell r="T246">
            <v>484000</v>
          </cell>
          <cell r="U246">
            <v>40024</v>
          </cell>
          <cell r="V246">
            <v>40038</v>
          </cell>
          <cell r="W246">
            <v>40193</v>
          </cell>
          <cell r="X246">
            <v>40193</v>
          </cell>
          <cell r="Y246" t="str">
            <v>XM2 Review Meeting 22/12/09</v>
          </cell>
          <cell r="Z246">
            <v>1886900</v>
          </cell>
          <cell r="AC246" t="str">
            <v>SENT</v>
          </cell>
          <cell r="AD246">
            <v>40255</v>
          </cell>
          <cell r="AE246">
            <v>0</v>
          </cell>
          <cell r="AF246">
            <v>5</v>
          </cell>
          <cell r="AG246" t="str">
            <v>09/03/12 AK - At the Worklaod Meeting on 07/03/12, Matt Rider advised that the Project Manager should be amended from Lee Foster to Andy Simpson. 
09/03/12 AK - Discussed at Workload Meeting on 07/03/12. There are currently some issues under debate with CSC. Planned completion is now 30/04/12.
16/02/12 AK - Discussed at Workload Meeting on 15/02/12. Currently awaiting invoices.
18/11/11 AK - Update rec'd from Matt Rider. As part of the CCN Amnesty, CCN due date amended from 01/12/11 to 27/02/12.
19/09/11 AK - Email rec'd from Andy Simpson stating "Having reviewed the Manager Aligned Report, can you please change the CCN due date for COR1630 to 1-Dec-2011."
14/07/11 AK - Discussed at Workload Meeting on 13/07/11. Project is still awaiting agreement of invoices from CSC. CCN due date amended from 15/07/11 to 19/08/11. Verbal update rec'd from Matt Rider after meeting stating that there are two further issues outstanding regarding this project, therefore CCN due date should be 21/10/11. 
05/05/11 AK - Discussed at Workload Meeting on 04/05/11. CCN due date amended from 20/05/11 to 15/07/11.
11/04/11 AK - General Communications email rec'd stating "The Gemini NTS Exit system changes for the NTS Exit Reform Phase 2 project were successfully implemented on Sunday 10th April. The project has now moved into the Post Implementation Support period which will be in place until Friday 20th May 2011." CCN due date populated as 20/05/11.
16/03/11 AK - Matt Rider advised that Implementation date has been amended from 17/04/11 to 10/04/11.</v>
          </cell>
          <cell r="AH246" t="str">
            <v>CLSD</v>
          </cell>
          <cell r="AI246">
            <v>41052</v>
          </cell>
          <cell r="AJ246">
            <v>39976</v>
          </cell>
          <cell r="AK246">
            <v>39976</v>
          </cell>
          <cell r="AL246">
            <v>40255</v>
          </cell>
          <cell r="AM246">
            <v>40255</v>
          </cell>
          <cell r="AN246">
            <v>40255</v>
          </cell>
          <cell r="AO246">
            <v>40643</v>
          </cell>
          <cell r="AP246">
            <v>40966</v>
          </cell>
        </row>
        <row r="247">
          <cell r="A247">
            <v>1721</v>
          </cell>
          <cell r="B247" t="str">
            <v>COR1721</v>
          </cell>
          <cell r="C247" t="str">
            <v>Extension of the EUC Numeric Code</v>
          </cell>
          <cell r="D247">
            <v>40456</v>
          </cell>
          <cell r="E247" t="str">
            <v>PD-CLSD</v>
          </cell>
          <cell r="F247">
            <v>41332</v>
          </cell>
          <cell r="G247">
            <v>0</v>
          </cell>
          <cell r="H247">
            <v>40058</v>
          </cell>
          <cell r="J247">
            <v>0</v>
          </cell>
          <cell r="N247" t="str">
            <v>Workload Meeting 02/09/09</v>
          </cell>
          <cell r="O247" t="str">
            <v>Lorraine Cave</v>
          </cell>
          <cell r="P247" t="str">
            <v>BI</v>
          </cell>
          <cell r="Q247" t="str">
            <v>COMPLETE</v>
          </cell>
          <cell r="R247">
            <v>0</v>
          </cell>
          <cell r="V247">
            <v>40450</v>
          </cell>
          <cell r="W247">
            <v>40483</v>
          </cell>
          <cell r="X247">
            <v>40483</v>
          </cell>
          <cell r="AC247" t="str">
            <v>PROD</v>
          </cell>
          <cell r="AD247">
            <v>40456</v>
          </cell>
          <cell r="AE247">
            <v>0</v>
          </cell>
          <cell r="AF247">
            <v>7</v>
          </cell>
          <cell r="AG247" t="str">
            <v>11/07/12 KB - Successful implementation confirmed at Workload meeting.                                                         29/03/12 AK - Discussed at Workload Meeting on 28/03/12. Implementation date amended from 06/04/12 to 06/07/12.
14/02/12 AK - Following the release of the Manager Aligned Report, email rec'd from Max Pemberton advising that the Implementation Date for this change should be 06/04/12. Implementation date amended from 30/03/12 to 06/04/12.
05/07/11 AK - Verbal update rec'd from Lorraine Cave. As this is an internal project, no SN will be produced.Change is coming into delivery with implementation due in March 2012. SN IR date removed &amp; status amended to PD-PROD with an implementation date of 30/03/12. 
05/07/11 AK - Email rec'd from Rachel Nock on 30/06/11 stating "I’ve spoken to Tricia regarding the attached approach and she has confirmed that she is happy that COR2175 is delivered together with COR1721 with the understanding that there is acceptance that we are legally non compliant with regards to the VAT codes until the required changes are implemented." Email forwarded to Lorraine Cave, Ian Bevan &amp; Sarah Hall.
29/06/11 AK - Discussed at Workload Meeting today. Workpack response has been received &amp; is currently being reviewed. SN IR date to remain 06/07/11.
16/06/11 AK - Discussed at Workload Meeting on 15/06/11. Discussions to take place with Wipro &amp; Dave Turpin with a view to combining this project with one that Dave is already running. SN IR date amended from 22/06/11 to 06/07/11.
01/06/11 AK - Discussed at Workload Meeting today. Project Team are currently awaiting Workpack response from Wipro. SN IR date amended from 08/06/11 to 22/06/11. 
26/05/11 AK - Discussed at Workload Meeting on 25/05/11. Approved Workpack has been sent to Wipro. Project Team are currently awaiting a response. SN IR date amended from 25/05/11 to 08/06/11.
18/05/11 AK - Update rec'd from Ian Bevan. A new Workpack has been sent to Resourcing &amp; Contracts for review. Verbal approval from key contacts has already been received. A meeting is being held on 18/05/11 to discuss &amp; sign off the Workpack.
28/04/11 AK - Discussed at Workload Meeting on 27/04/11. Workpack is in progress. SNIR date amended from 22/04/11 to 25/05/11.
14/04/11 AK - Discussed at Workload Meeting on 13/04/11. Currently in discussion with the Business as to when this work needs to start.
28/03/11 AK - Update rec'd from Ian Bevan. SN IR date amended from 25/03/11 to 22/04/11.
25/03/11 AK - Discussed at Workload Meeting on 23/03/11. Awaiting information from Wipro.
16/03/11 KB - Discussed at Workload meeting.  SN IR due 25/03/11 - awaiting direction from the Business.                                                                                                                                                                        24/02/11 AK - Discussed at Workload Meeting held on 23/02/11. Awaiting direction from the business. Update to be provided to Networks at the Interim CMSG Meeting on Friday, 25th February 2011. SN IR date amended from 25/02/11 to 25/03/11.
16/02/11 AK - Discussed at Workload Meeting today. This change was for analysis only &amp; is currently awaiting change authorisation from the business. As it is an internal change, no SN will be produced. Status should be PD-PROD. SN IR date left in Tracking Sheet to maintain visibility.
26/01/11 AK - Discussed at Workload Meeting today. SN IR date amended from 21/01/11 to 25/02/11.
09/12/10 AK - Discussed at Workload Meeting on 08/12/10. SN IR date amended from 20/12/10 to 21/01/11
07/12/10 AK - Update rec'd from Ian Bevan following the release of the Manager Aligned Report. This is an internal project , therefore a SN will not be completed. SN IR date of 20/12/10 will remain to drive the next update.
19/11/10 AK - Update rec'd from Lorraine Cave following the release of the Manager Aligned Report. Analysis due to start mid December. Next update 20/12. SN IR date amended from 17/11/10 to 20/12/10.
12/11/10 AK - PD-PROD status is incorrect. The approval of the Business Case counts as the CA. Analysis is now underway, hence the status should be SN-PROD. Status amended to reflect &amp; SN IR date populated as 17/11/10.  
27/10/10 KB - Status moved to PD-PROD per Workload meeting minutes.  The Business Case was approved on 05/10/10 and analysis is due to commence 06/11/10.  E-mail sent to project team asking for copy of Business Case to support.                                                             20/10/10 AK - Discussed at Workload Meeting today. This change is to deliver analysis only.
11/10/10 AK - Email rec'd from Robert Smith stating "Following a conversation with Ian Bevan I can now confirm that COR1721 Extension of the EUC Numeric Code has now been approved by Steve Adcock and has been allocated to funding category 7 and not 6 as previously advised."
29/09/10 AK - Update rec'd from Lorraine Cave. Business Case is under review. Approval expected via XEC Meeting on 26/10/10. BE IR date populated as per the date of this update. BER due date 01/11/10.
16/09/10 AK - Discussed at Workload Meeting on 15/09/10. Awaiting figures from ODCs. New BE IR date to be provided.
27/08/10 AK - Email rec'd from Ian Bevan on 26/08/10 stating "We expect to move to the business case approved stage (CA-RCVD) by 20-09-10." Confirmed that no EQR equivalent was produced &amp; project has gone straight to BER stage.  
04/08/10 AK - Lorraine Cave advised Project Analyst should be Sarah Hall, not Steve Ganney.  
29/07/10 AK - Following Workload Meeting on 28/07/10 EQ IR date amended from 28/07/10 to 31/08/10.
21/07/10 AK - Discussed at Workload Meeting on 21/07/10. Project Team are chasing Linda Whitcroft for closedown.
24/06/10 AK - Discussed at Workload Meeting on 23/06/10. The workpack is expected back in 2 weeks. EQ IR date amended from 25/06/10 to 28/07/10.
26/05/10 AK - Update rec'd from Lorraine Cave stating "Scope yet to be defined, ongoing talks with stakeholders. Next Update 4 weeks." EQ IR amended from 21/05/10 to 25/06/10.
12/05/10 AK - Discussed at Workload Meeting today. EQ IR due date amended from 06/05/10 to 21/05/10.
27/04/10 AK - Update rec'd from Lorraine Cave. EQ IR date amended from 07/04/10 to 06/05/10.
17/03/10 AK - Update rec'd from Lorraine Cave advising that Stuart has a meeting with Denis Regan today to understand when delivery is required. EQ IR date amended to 07/04/10. 
04/03/10 AK - Discussed at Workload Meeting on 03/03/10. Business are to confirm that they require this change.
24/02/10 AK - Update rec'd from Lorraine Cave. Options are currently being reviewed. Discussion taking place to see whether this change can be incorporated into COR1799 - AQ Review 2010. Next update due 10/03/10.
06/01/10 AK - Following staff changes, Linda Whitcroft has taken over responsibility for this project from Dean Johnson. Process Owner amended from Dean Johnson to Linda Whitcroft.
13/01/10 AK - Update rec'd from Lorraine Cave stating “Initial analysis by SG, awaiting follow up from DJ”. Lorraine confirmed that EQ IR due date should be moved back by 4 weeks. EQ IR date amended from 31/12/09 to 12/02/10.
30/09/09 KB - Discussed at Workload meeting; Meeting agreed to assign change to the Business Analysis Team who will facilitate the co-ordination (by Dean Johnson) of Shipper and Network responses.  EQ Initial Response date moved back to 31/12/09 as things are unlikley to progress significantly before then.                                                                                
22/09/09 AK - Email update rec'd from Harvey Padham stating "The analysis team have documented the current timeline process for EUC Numeric Code Generation &amp; identified various File Formats impacted by this change. The analysis team has requested Dean Johnson (Demand Estimation Team) to approach &amp; co-ordinate shipper, Network responses to understand how they utilise, store &amp; archive the EUC Numeric code. The Analysis team is currently awaiting feedback from Dean."
16/09/09 AK - Discussed at Workload Meeting today. As no manager has yet been assigned to this project, the EQ IR date has been amended from 16/09/09 to 15/10/09 to avoid any Programme Office issues over September month-turn. 
09/09/09 AK - Discussed at Workload Meeting. Action raised for a meeting to be arranged with Steve Ganney, Lorraine Cave, Ian Wilson &amp; the business to discuss ownership / priority for this unassigned project.
03/09/09 AK - This was originally raised as a Change Request but was rejected by Apps Support due to the amount of effort involved. Following analysis, the BAT Team recommended that it be taken forward as a project. Change approved at Workload Meeting on 02/09/09 but no manager assigned.</v>
          </cell>
          <cell r="AH247" t="str">
            <v>CLSD</v>
          </cell>
          <cell r="AI247">
            <v>41332</v>
          </cell>
          <cell r="AO247">
            <v>41096</v>
          </cell>
          <cell r="AP247">
            <v>41182</v>
          </cell>
        </row>
        <row r="248">
          <cell r="A248">
            <v>1753</v>
          </cell>
          <cell r="B248" t="str">
            <v>COR1753</v>
          </cell>
          <cell r="C248" t="str">
            <v>Revision to IAD to Support DN Interruption Post October 2011</v>
          </cell>
          <cell r="E248" t="str">
            <v>EQ-CLSD</v>
          </cell>
          <cell r="F248">
            <v>41262</v>
          </cell>
          <cell r="G248">
            <v>0</v>
          </cell>
          <cell r="H248">
            <v>40086</v>
          </cell>
          <cell r="I248">
            <v>41005</v>
          </cell>
          <cell r="J248">
            <v>0</v>
          </cell>
          <cell r="K248" t="str">
            <v>NNW</v>
          </cell>
          <cell r="L248" t="str">
            <v>NGD</v>
          </cell>
          <cell r="M248" t="str">
            <v>Alan Raper</v>
          </cell>
          <cell r="N248" t="str">
            <v>Workload Meeting 30/09/09</v>
          </cell>
          <cell r="O248" t="str">
            <v>Lorraine Cave</v>
          </cell>
          <cell r="P248" t="str">
            <v>CO</v>
          </cell>
          <cell r="Q248" t="str">
            <v>CLOSED</v>
          </cell>
          <cell r="R248">
            <v>1</v>
          </cell>
          <cell r="AE248">
            <v>0</v>
          </cell>
          <cell r="AF248">
            <v>5</v>
          </cell>
          <cell r="AG248" t="str">
            <v>19/12/12 KB - COR1753 closed per e-mail from Alan Raper - the requirement for the change appears to have lapsed.  
04/12/12 KB - Update requested - see e-mail from Max Pemberton.  
10/09/12 KB - Transferred from DT to LC due to change in roles.                                                                                                                                        29/03/12 AK - Discussed at Workload Meeting on 28/03/12. EQ IR was due 10/02/12. This is an external change however agreement to amend the date has already been received from the NOR. The Project Team are seeking to agree closure with the NOR. Date amended to 06/04/12 to allow month-turn activities to take place for March.
16/02/12 AK - Discussed at Workload Meeting on 15/02/12. This is an external change however agreement to amend the date has already been received from the NOR. Following a recent meeting, the Project Team are seeking to agree closure with the NOR.
06/02/12 AK - EQ IR date amended from 31/01/12 to 10/02/12 to allow Programme Office to carry out the month-turn activities without complication.
09/11/11 AK - Discussed at Workload Meeting today. This change should be resolved on completion of the IAD Project. EQIR date amended from 01/11/11 to 31/01/12 in line with the agreement between Dave Turpin &amp; Alan Raper.
11/10/11 AK - Update rec'd from Dave Turpin. EQIR date amended from 01/10/11 to 01/11/11 in line with the agreement between Dave Turpin &amp; Alan Raper.
28/07/11 AK - Discussed at Workload Meeting on 27/07/11. A meeting has taken place to discuss this change. The data required following SC2004 Decommissioning (01/10/11) is believed to be available in the existing IAD system. Leave open until 01/10/11 to ensure this is the case. EQIR amended from 01/08/11 to 01/10/11.
20/07/11 AK - Discussed at Workload Meeting today. This is an external change however agreement to amend the date has already been received from the NOR. A meeting is taking place next week to discuss this change, therefore EQIR date to remain as 01/08/11.
14/07/11 AK - Discussed at Workload Meeting on 13/07/11. EQIR date amended from 15/07/11 to 01/08/11 in line with the agreement between Dave Turpin &amp; Alan Raper.
24/06/11 AK - Discussed at Workload Meeting on 22/06/11. EQIR date amended from 10/06/11 to 15/07/11 in line with the agreement between Dave Turpin &amp; Alan Raper.
05/05/11 AK - Discussed at Workload Meeting on 04/05/11. EQIR date amended from 11/05/11 to 10/06/11 in line with the agreement between Dave Turpin &amp; Alan Raper.
07/04/11 AK - Discussed at Workload Meeting on 06/04/11. EQIR date amended from 11/04/11 to 11/05/11 in line with the agreement between Dave Turpin &amp; Alan Raper.
30/03/11 AK - Discussed at Workload Meeting today. An agreement to move the EQIR date back is already in place with Alan Raper, however target date to remain 11/04/11 as discussion needs to take place regarding this.  
09/03/11 AK - Discussed at Workload Meeting today. EQ IR date amended from 09/03/11 to 11/04/11 in line with the agreement between Dave Turpin &amp; Alan Raper detailed in an email sent to Alan on 06/11/09.
09/02/11 AK - Discussed at Workload Meeting today. EQ IR date amended from 09/02/11 to 09/03/11 in line with the agreement between Dave Turpin &amp; Alan Raper detailed in an email sent to Alan on 06/11/09.
02/02/11 KB - An agreement to move the EQIR date back is already in place with Alan Raper - project team to confirm revised date.                                                                                                                           18/01/11 AK - Update rec'd from Dave Turpin. EQ IR date moved back to 09/02/11 in line with the agreement between Dave Turpin &amp; Alan Raper detailed in an email sent to Alan on 06/11/09.
15/12/10 AK - Discussed at Workload Meeting today. EQ IR date moved back to 19/01/11 in line with the agreement between Dave Turpin &amp; Alan Raper detailed in an email sent to Alan on 06/11/09.
18/11/10 AK - Discussed at Workload Meeting on 17/11/10. EQ IR date moved back to 22/12/10 in line with the agreement between Dave Turpin &amp; Alan Raper detailed in an email sent to Alan on 06/11/09.
22/10/10 AK - Discussed at Workload Meeting on 20/10/10. EQ IR date moved back to 17/11/10. 
14/10/10 AK - Discussed at Workload Meeting on 13/10/10. EQ IR date moved back to 29/10/10 in line with the agreement between Dave Turpin &amp; Alan Raper detailed in an email sent to Alan on 06/11/09.
30/09/10 AK - Discussed at Workload Meeting on 29/09/10. EQ IR date moved back to 15/10/10 in line with the agreement between Dave Turpin &amp; Alan Raper detailed in an email sent to Alan on 06/11/09.
26/08/10 AK - Discussed at Workload Meeting on 25/08/10. EQ IR date moved back to 30/09/10 in line with the agreement between Dave Turpin &amp; Alan Raper detailed in an email sent to Alan on 06/11/09.
29/07/10 AK - Discussed at Workload Meeting on 28/07/10. EQ IR date moved back to 31/08/10 in line with the agreement between Dave Turpin &amp; Alan Raper detailed in an email sent to Alan on 06/11/09.
01/07/10 AK - Discussed at Workload Meeting on 30/06/10. EQ IR date moved back to 30/07/10 in line with the agreement between Dave Turpin &amp; Alan Raper detailed in an email sent to Alan on 06/11/09.
21/05/10 AK - Discussed at Workload Meeting on 19/05/10.EQ IR date moved back to 30/06/10 in line with the agreement between Dave Turpin &amp; Alan Raper detailed in an email sent to Alan on 06/11/09.
26/04/10 AK - Discussed at Workload Meeting on 21/04/10. EQ IR date amended from 03/05/10 to 31/05/10 in line with the agreement between Dave Turpin &amp; Alan Raper detailed in an email sent to Alan on 06/11/09. 
01/04/10 AK - Discussed at Workload Meeting on 31/03/10. EQ IR Date amended to 03/05/10 in line with the agreement between Dave Turpin &amp; Alan Raper detailed in an email sent to Alan on 06/11/09. 
25/03/10 AK - Discussed at Workload Meeting on 24/03/10. Date to be amended in line with the agreement between Dave Turpin &amp; Alan Raper detailed in an email sent to Alan on 06/11/09. New date to be advised.
11/03/10 AK - Following the release of the Manager Aligned Report, update rec'd from Debi Jones stating that the Business Analyst should be Julie Smart, not Debi Jones.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Dave Ackers.
11/01/10 AK - Discussed at Workload Meeting on 06/01/10. EQ IR date amended from 15/01/10 to 01/04/10, in line with the agreement between Dave Turpin &amp; Alan Raper detailed in the email sent to Alan on 06/11/09 (see notes below).
30/11/09 AK - EQ IR date amended from 30/11/09 to 15/01/10, in line with the agreement between Dave Turpin &amp; Alan Raper detailed in the email sent to Alan on 06/11/09 (see notes below).
06/11/09 AK - Email sent to Alan Raper from Dave Turpin stating "As discussed, it has been confirmed that the requirements can be met under the IAD replacement project. As such, this change order will be kept open to ensure that we monitor from an SC2004 replacement perspective, to ensure that the IAD replacement timescales do not put the SC2004 project at risk. In order for this to be achieved, there will obviously be no project doc's delivered regarding start-up, analysis or design under this change order. Hence, the EQIR date will be postponed until the end of November 2009 and subsequently rolled out to ensure this remains visible to the ASA change team for tracking and monitoring processes." EQ IR date amended from 14/10/09 to 30/11/09.
28/10/09 AK - Discussed at Workload Meeting today. Dave Turpin is due to meet with the NOR this week &amp; will request agreement to a change to the EQ IR date.
22/10/09 AK - Discussed at Workload Meeting on 21/10/09. Dave Turpin to write to the NOR to agree to a change to the EQ IR date.</v>
          </cell>
        </row>
        <row r="249">
          <cell r="A249">
            <v>2650.1</v>
          </cell>
          <cell r="B249" t="str">
            <v>COR2650.1</v>
          </cell>
          <cell r="C249" t="str">
            <v>UK Link Data Deletion, Tuning and Batch Job Reschedule</v>
          </cell>
          <cell r="E249" t="str">
            <v>PD-CLSD</v>
          </cell>
          <cell r="F249">
            <v>41789</v>
          </cell>
          <cell r="G249">
            <v>0</v>
          </cell>
          <cell r="H249">
            <v>41312</v>
          </cell>
          <cell r="I249">
            <v>41330</v>
          </cell>
          <cell r="J249">
            <v>0</v>
          </cell>
          <cell r="N249" t="str">
            <v>Workload Meeting 13/02/13</v>
          </cell>
          <cell r="O249" t="str">
            <v>Lee Chambers</v>
          </cell>
          <cell r="P249" t="str">
            <v>BI</v>
          </cell>
          <cell r="Q249" t="str">
            <v>COMPLETE</v>
          </cell>
          <cell r="R249">
            <v>0</v>
          </cell>
          <cell r="AE249">
            <v>0</v>
          </cell>
          <cell r="AF249">
            <v>7</v>
          </cell>
          <cell r="AG249" t="str">
            <v>24/11/15: CM Update from Mark Pollard -2650 and 2650.1 are to do with UK Link sustaining and the go live date. Once UK Link goes live the 2 items under COR2650.2 and COR2650.3 are on hold on the Portfolio Plan. Neither of these need to go onto the database unless they are brought back into ICAF after UK Link goes live._x000D_
08/07/15 DC Found a copy of the CCN doc, input dates from it onto the database and closed as per AT._x000D_
30/05/14 KB - Imp date set at 08/09/13 per Portfolio Plan. A later planned imp (Feb 2014) did not happen.  _x000D_
03/04/2013 KB- Update provided by Tony Long - Though WP responses from TCS and Wipro were received on time COR2650.1 has since absorbed COR2769 (Data Retention and Table Partitioning). New WP requests were subsequently raised mid March with responses received 3rd April that are currently being reviewed with agreement on scope to be determined. _x000D_
27/02/2013 AT - Post Workload Meeting: BC was approved by the XEC on 25/2.  Work packs have been issued with TCS &amp; Wipro responses due 8/3.  Project governance underway with formal start expected 25/3.  Status moved to BE-PROD. _x000D_
_x000D_
20/02/2013 AT - Workload Meeting minutes: TCS &amp; Wipro Workpacks review on 20/02, PPC approval given 19/02, Business Case to be presented to XEC on 25/02. EQIR Due Date updated to 25/02 (PREV. 21/02/2013).</v>
          </cell>
          <cell r="AH249" t="str">
            <v>SENT</v>
          </cell>
          <cell r="AI249">
            <v>41816</v>
          </cell>
        </row>
        <row r="250">
          <cell r="A250">
            <v>2658</v>
          </cell>
          <cell r="B250" t="str">
            <v>COR2658</v>
          </cell>
          <cell r="C250" t="str">
            <v>Delivery of Additional Analysis and Derivation of Seasonal Normal Weather (Mod 330)</v>
          </cell>
          <cell r="D250">
            <v>41137</v>
          </cell>
          <cell r="E250" t="str">
            <v>PD-CLSD</v>
          </cell>
          <cell r="F250">
            <v>42031</v>
          </cell>
          <cell r="G250">
            <v>0</v>
          </cell>
          <cell r="H250">
            <v>41040</v>
          </cell>
          <cell r="I250">
            <v>41079</v>
          </cell>
          <cell r="J250">
            <v>0</v>
          </cell>
          <cell r="K250" t="str">
            <v>ALL</v>
          </cell>
          <cell r="M250" t="str">
            <v>Colin Thomson</v>
          </cell>
          <cell r="N250" t="str">
            <v>Discussed at Workload Meeting on 16/05/12 - not formally approved</v>
          </cell>
          <cell r="O250" t="str">
            <v>Helen Gohil</v>
          </cell>
          <cell r="P250" t="str">
            <v>CO</v>
          </cell>
          <cell r="Q250" t="str">
            <v>COMPLETE</v>
          </cell>
          <cell r="R250">
            <v>1</v>
          </cell>
          <cell r="S250">
            <v>42031</v>
          </cell>
          <cell r="U250">
            <v>41080</v>
          </cell>
          <cell r="V250">
            <v>41094</v>
          </cell>
          <cell r="W250">
            <v>41127</v>
          </cell>
          <cell r="X250">
            <v>41127</v>
          </cell>
          <cell r="Y250" t="str">
            <v>Pre Sanction Meeting 31/7/12</v>
          </cell>
          <cell r="Z250">
            <v>110497</v>
          </cell>
          <cell r="AC250" t="str">
            <v>SENT</v>
          </cell>
          <cell r="AD250">
            <v>41257</v>
          </cell>
          <cell r="AE250">
            <v>0</v>
          </cell>
          <cell r="AF250">
            <v>4</v>
          </cell>
          <cell r="AG250" t="str">
            <v>20/07/15 CM - Update from JF is that this is now closed._x000D_
17/02/14 KB - Transferred from Lee Chambers to Helen Gohil. _x000D_
16/10/13 KB - Per update from Jon Follows - CCN will be delivered in conjunction with CCN for COR2658.1 (likely to be in Nov 2014). _x000D_
18/12/2012 - AT Revised SN Sent to Networks updated Actual Scope Notification Date to Originator and Status Date to 14/12/2012
05/12/2012 - KB Revised SNIR Sent
16/11/12 KB - CA received for revised BER.                                                                                                                       07/11/12 KB - Revised BER sent.                                                                                                                                    10/09/12 KB - Transferred from DT to LC due to change in roles.                                                                                             08/08/12 PM - Query from Sean McGoldrick sent to Jon Follows. Jon to respond
06/08/2012 PM - BER Sent to Networks - approved at pre - sanc 31/07/2012
02/07/12 KB - CO formally assigned to DT/JF per conversation with DT.                                                                                        19/06/12 KB - EQR produced by IW/DT.  This will be assigned to IW in the interim period to ensure that it appears on a Manager Aligned report and therefore prompts discussion.                            01/06/12 AK - This change was discussed at the Workload Meeting on 16/05/12 but was not formally approved as this may not follow the Change Order process. As the change was rec'd on 11/05/12, the EQIR response should have been sent by 25/05/12, regardless whether the change was approved. As this did not happen, Dave Turpin spoke to Joel to explain the situation &amp; get his agreement for the way we propose to take this change forward. Email sent to Joel stating "Apologies for the delay in acknowledging the change detailed above but we have been liaising with our Process Improvement Team within Xoserve to determine whether this work is subject to full project governance or whether there is an alternative solution that could be adopted to achieve a speedier resolution. Work is underway and we should be in a position to provide you with an EQR shortly. In order to ensure you remain informed of progress, we will provide our initial response by 19/06/12."</v>
          </cell>
          <cell r="AH250" t="str">
            <v>CLSD</v>
          </cell>
          <cell r="AI250">
            <v>42031</v>
          </cell>
          <cell r="AJ250">
            <v>41093</v>
          </cell>
          <cell r="AL250">
            <v>41152</v>
          </cell>
          <cell r="AM250">
            <v>41166</v>
          </cell>
          <cell r="AO250">
            <v>41509</v>
          </cell>
          <cell r="AP250">
            <v>41958</v>
          </cell>
        </row>
        <row r="251">
          <cell r="A251">
            <v>1910</v>
          </cell>
          <cell r="B251" t="str">
            <v>COR1910</v>
          </cell>
          <cell r="C251" t="str">
            <v>Tape Backup Library</v>
          </cell>
          <cell r="E251" t="str">
            <v>EQ-CLSD</v>
          </cell>
          <cell r="F251">
            <v>40882</v>
          </cell>
          <cell r="G251">
            <v>0</v>
          </cell>
          <cell r="H251">
            <v>40245</v>
          </cell>
          <cell r="I251">
            <v>40627</v>
          </cell>
          <cell r="J251">
            <v>0</v>
          </cell>
          <cell r="N251" t="str">
            <v>Workload Meeting 10/03/09</v>
          </cell>
          <cell r="O251" t="str">
            <v>Chris Fears</v>
          </cell>
          <cell r="P251" t="str">
            <v>BI</v>
          </cell>
          <cell r="Q251" t="str">
            <v>CLOSED</v>
          </cell>
          <cell r="R251">
            <v>0</v>
          </cell>
          <cell r="AE251">
            <v>0</v>
          </cell>
          <cell r="AF251">
            <v>7</v>
          </cell>
          <cell r="AG251" t="str">
            <v xml:space="preserve">05/12/11 KB - Closed as per e-mail from Christina McArthur as this change has been superseded by COR2433.                                                                                                                                    29/06/11 AK - Discussed at Workload Meeting today. Project Manager amended from Iain Collin to Chris Fears.
30/03/11 AK - Discussed at Workload Meeting today. Project Brief was sent out for approval on Friday, 25/03/11.
16/02/11 AK - Discussed at Workload Meeting today. EQ IR date amended from 23/02/11 to 25/03/11.
12/01/11 AK - Discussed at Workload Meeting today. EQ IR date amended from 21/01/11 to 25/02/11.
22/11/10 AK - Iain Collin confirmed that this Project has moved from the ownership of Sat Kalsi into his ownership. Manager amended. 
18/11/10 AK - Discussed at Workload Meeting on 17/11/10. PO to confirm with Iain Collin that the manager for this change is changing from Sat Kalsi to Iain Collin.
14/10/10 AK - Discussed at Workload Meeting on 13/10/10. EQ IR date amended from 15/10/10 to 19/11/10.
15/09/10 AK - Discussed at Workload Meeting today. EQ IR date amended from 17/09/10 to 15/10/10.
27/08/10 AK - Update rec'd from Tony Long. Meeting held with IS Operations. Option to progress this as a new project or build on existing Tape Library to be explored. EQ IR due date amended to 17/09/10. 
09/08/10 AK - Update rec'd from Tony Long. No further progress. EQ IR date amended to 27/08/10.
12/07/10 AK - Update rec'd from Tony Long. Mandate has been produced. No further progress. EQ IR date amended to 06/08/10.
28/06/10 AK - Update rec'd from Tony Long. No further update. Tony will check to see if a mandate has been produced. EQ IR date amended from 25/06/10 to 09/07/10.
25/05/10 AK - Update rec'd from Tony Long. EQ IR date amended from 04/05/10 to 25/06/10.
12/04/10 AK - Update rec'd from Tony Long. No progress to date. EQ IR date amended to 04/05/10.
25/03/10 AK - Discussed at Workload Meeting on 24/03/10. Meeting invitation sent to Tony Long for an update / review of Sat's outstanding changes on 12/04/10.
17/03/10 AK - Discussed at Workload Meeting. EQ IR date moved back from 24/03/10 to 02/04/10 in line with Sat's other projects.
10/03/10 AK - This change was raised by Sat Kalsi as an internal infrastructure project following advice from TCS that the Tape Backup Library in the TCS data centre has reached capacity &amp; a new solution is required to support the current change programme. Approved at Workload Meeting 10/03/10.  Due to the nature of this work, this project will not use the stated project documentation &amp; will require minimum governance.  </v>
          </cell>
          <cell r="AJ251">
            <v>40627</v>
          </cell>
          <cell r="AK251">
            <v>40627</v>
          </cell>
        </row>
        <row r="252">
          <cell r="A252" t="str">
            <v>1910a</v>
          </cell>
          <cell r="B252" t="str">
            <v>COR1910a</v>
          </cell>
          <cell r="C252" t="str">
            <v>Tape Backup Library</v>
          </cell>
          <cell r="E252" t="str">
            <v>EQ-CLSD</v>
          </cell>
          <cell r="F252">
            <v>40882</v>
          </cell>
          <cell r="G252">
            <v>0</v>
          </cell>
          <cell r="H252">
            <v>40245</v>
          </cell>
          <cell r="J252">
            <v>0</v>
          </cell>
          <cell r="N252" t="str">
            <v>Workload Meeting 10/03/09</v>
          </cell>
          <cell r="O252" t="str">
            <v>Chris Fears</v>
          </cell>
          <cell r="P252" t="str">
            <v>BI</v>
          </cell>
          <cell r="Q252" t="str">
            <v>CLOSED</v>
          </cell>
          <cell r="R252">
            <v>0</v>
          </cell>
          <cell r="AE252">
            <v>0</v>
          </cell>
          <cell r="AF252">
            <v>7</v>
          </cell>
          <cell r="AG252" t="str">
            <v>05/12/11 KB - Closed as per e-mail from Christina McArthur as this change has been superseded by COR2433.                                                                                                     12/09/11 AK - On 05/09/11 an email was received from Tanya Parkinson stating that the EQ IR Date needs to be changed to 06/12/11. As this change is already at EQ-SENT status, we are unable to populate new dates into the original line. Following discussion, Tanya confirmed that no progress has yet been made on this project &amp; the EQ-SENT status has been wrongly communicated. This new line has therefore been created to monitor the change up to the EQ-SENT status. Once we have reached this point of the project, the new line (COR1910a) will close down &amp; progress will revert back into the original line (COR1910).</v>
          </cell>
        </row>
        <row r="253">
          <cell r="A253">
            <v>1921</v>
          </cell>
          <cell r="B253" t="str">
            <v>COR1921</v>
          </cell>
          <cell r="C253" t="str">
            <v>Portal Sign-On Project</v>
          </cell>
          <cell r="D253">
            <v>40308</v>
          </cell>
          <cell r="E253" t="str">
            <v>PA-CLSD</v>
          </cell>
          <cell r="F253">
            <v>41238</v>
          </cell>
          <cell r="G253">
            <v>0</v>
          </cell>
          <cell r="H253">
            <v>40259</v>
          </cell>
          <cell r="I253">
            <v>40294</v>
          </cell>
          <cell r="J253">
            <v>0</v>
          </cell>
          <cell r="N253" t="str">
            <v>Workload Meeting 24/03/10</v>
          </cell>
          <cell r="O253" t="str">
            <v>Andy Simpson</v>
          </cell>
          <cell r="P253" t="str">
            <v>BI</v>
          </cell>
          <cell r="Q253" t="str">
            <v>CLOSED</v>
          </cell>
          <cell r="R253">
            <v>0</v>
          </cell>
          <cell r="V253">
            <v>40308</v>
          </cell>
          <cell r="W253">
            <v>40308</v>
          </cell>
          <cell r="X253">
            <v>40308</v>
          </cell>
          <cell r="Y253" t="str">
            <v>XEC</v>
          </cell>
          <cell r="AC253" t="str">
            <v>PROD</v>
          </cell>
          <cell r="AD253">
            <v>40308</v>
          </cell>
          <cell r="AE253">
            <v>0</v>
          </cell>
          <cell r="AF253">
            <v>7</v>
          </cell>
          <cell r="AG253"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13/12/12 KB - Implemented successfully on 25/11/12 per AS
13/09/12 KB - Project Manager changed from JR to AS to reflect new structure - as advised by JR.                                                                                                                      14/08/12 KB - New implementation date of 25/11/12 provided by JR.                                                                                                    02/05/12 KB - Imp due date changed to end of August per conversation with Jane Rocky.                                                                                               26/08/11 AK - Discussed at Workload Meeting on 24/08/11. Implementation due date amended from 02/09/11 to 05/05/12.
28/07/11 AK - Discussed at Workload Meeting on 27/07/11. This change is currently being replanned. Implementation date amended from 05/08/11 to 02/09/11.
24/06/11 AK - Discussed at Workload Meeting on 22/06/11. Implementation due date amended from 01/07/11 to 05/08/11.
13/05/11 AK - Simon Burton confirmed that this work is being carried out under COR0962, therefore Project Manager changed from Dave Addison to Jane Rocky with effect from 16/05/11.
05/01/11 KB - Imp due date moved from 28/02/11 to 01/07/11 per conversation with Simon Burton after Workload meeting.                                                                                                                                                                            27/07/10 AK - Update rec'd from Dave Addison. Following approval of the Business Case, this project is going into implementation with an Implementation Due date of 28/02/11. No further document approval will be req'd for implementation &amp; there will not be a SN for this change.
01/07/10 AK - Update rec'd from Dave Addison. Project Brief is still out for approval, therefore SN due date amended from 30/06/10 to 30/07/10.
24/05/10 AK - Update rec'd from Dave Addison. The Business Case (BER equivalent) was approved on 10/05/10. The Project Brief is currently under review. Due to the nature of this work, no EQR equivalent has been produced. Status amended to SN-PROD &amp; once Project Brief has been signed off, status will move on to PD-PROD. SN due date populated as 30/06/10 to drive the next update.
11/05/10 AK - Spoke to Pierre VanEngels who advised that the Business Case has been approved but he needs to get the approval date from Dave Addison who is not currently available. EQR due date amended from 30/04/10 to 14/05/10 to allow Programme Office to provide month-turn statistics to Finance.
26/04/10 AK - Update rec'd from Dave Addison. Project Brief (EQR) is due to be sent out on Friday, 30/04/10 &amp; the Business Case (BER) is due to be presented to XEC on 11/05/10. Status amended to EQ-PROD &amp; EQR due date populated as 30/04/10.
 13/04/10 AK - Email rec'd from Pierre VanEngels advising that he will be the Project Analyst for this change. Tracking Sheet updated.</v>
          </cell>
          <cell r="AH253" t="str">
            <v>IMPD</v>
          </cell>
          <cell r="AI253">
            <v>41238</v>
          </cell>
          <cell r="AO253">
            <v>41238</v>
          </cell>
          <cell r="AP253">
            <v>41670</v>
          </cell>
        </row>
        <row r="254">
          <cell r="A254">
            <v>1938</v>
          </cell>
          <cell r="B254" t="str">
            <v>COR1938</v>
          </cell>
          <cell r="C254" t="str">
            <v>ODS ODBC Analysis</v>
          </cell>
          <cell r="D254">
            <v>40354</v>
          </cell>
          <cell r="E254" t="str">
            <v>PD-CLSD</v>
          </cell>
          <cell r="F254">
            <v>40584</v>
          </cell>
          <cell r="G254">
            <v>0</v>
          </cell>
          <cell r="H254">
            <v>40269</v>
          </cell>
          <cell r="J254">
            <v>0</v>
          </cell>
          <cell r="N254" t="str">
            <v>Workload Meeting 07/04/10</v>
          </cell>
          <cell r="O254" t="str">
            <v>Jane Rocky</v>
          </cell>
          <cell r="P254" t="str">
            <v>BI</v>
          </cell>
          <cell r="Q254" t="str">
            <v>COMPLETE</v>
          </cell>
          <cell r="R254">
            <v>0</v>
          </cell>
          <cell r="V254">
            <v>40354</v>
          </cell>
          <cell r="W254">
            <v>40354</v>
          </cell>
          <cell r="X254">
            <v>40354</v>
          </cell>
          <cell r="AC254" t="str">
            <v>PROD</v>
          </cell>
          <cell r="AD254">
            <v>40354</v>
          </cell>
          <cell r="AE254">
            <v>0</v>
          </cell>
          <cell r="AF254">
            <v>7</v>
          </cell>
          <cell r="AG254" t="str">
            <v>10/02/11 AK - Email sent to Steve Adcock stating "Following the release of the attached CCN, please can you confirm your agreement to close this change?" Steve responded by email authorising the closure of this change.
15/12/10 AK - Discussed at Workload Meeting today. CCN due date moved back to 31/01/11.
02/12/10 AK - Update rec'd from Farooq Mohammed. Work was completed on 08/10/10. This has been used as the Implementation date. Now awaiting final invoices. CCN due date populated as 23/12/10.
25/11/10 AK - Discussed at Workload Meeting on 24/11/10. Work has been completed. Programme Office to arrange to meet with Farooq Mohammed to update change to reflect correct status.
08/10/10 AK - Following the release of the Manager Aligned Report, email rec'd from Farooq Mohammed stating "Can you please change the ‘Scope Notification Initial Response Due Date’ to the 3rd December 2010 as I am waiting for the last invoice from TCS?". SN IR date amended from 18/10/10 to 03/12/10.
20/10/10 AK - Discussed at Workload Meeting today. Following the previous update from Farooq, further information is req'd to update the status.
18/10/10 AK - Following the release of the Manager Aligned Report, email rec'd from Farooq Mohammed stating "Update on COR1938 ODS ODBC analysis – Analysis phase has completed on 8th October 2010 – CCN will be raised once final invoice has been submitted."
21/07/10 AK - Discussed at Workload Meeting on 21/07/10. Analysis will be ongoing through to mid October. SN IR date moved back to 18/10/10.
19/07/10 AK - Discussed at Workload Meeting on 14/07/10. Due to the nature of this work, no EQR has been produced. Business Case (BER equivilant) was signed off on 25/06/10. Status amended to SN-PROD. 
28/06/10 AK - Update rec'd from Mohammed Farooq following the release of the Manager Aligned Report. ODS ODBC Analysis to selected TCS to carry out the analysis phase, Business Case approved and work pack progressing. 
24/06/10 AK - Discussed at Workload Meeting on 23/06/10. The Business Case has been drafted. EQ IR date amended from 30/06/10 to 21/07/10.
01/06/10 AK - Following the release of the Manager Aligned Report, email rec'd from Lee Chambers stating "Please update the EQR Response Date for COR1938 – ODS ODBC Analysis to the 30/06/10 as we have only just received the ODC Workpack responses and we have to go through the review process on these." EQ IR date amended from 31/05/10 to 30/06/10.
26/05/10 AK - Discussed at Workload Meeting today. Meeting to be arranged between Programme Office &amp; Project Team to update change.
21/05/10 AK - Discussed at Workload Meeting on 19/05/10. Workpack response has been passed to Sourcing &amp; Contracts. Status should be BE-PROD. Meeting to be arranged for Project Team to provide dates in order to update change. 
29/04/10 AK - Discussed at Workload Meeting on 28/04/10. EQ IR date amended from 04/05/10 to 31/05/10.
19/04/10 AK - Discussed at Workload Meeting on 14/04/10. EQ IR date amended from 14/04/10 to 04/05/10.
07/04/10 MP - Approved at Workload</v>
          </cell>
          <cell r="AH254" t="str">
            <v>CLSD</v>
          </cell>
          <cell r="AI254">
            <v>40584</v>
          </cell>
          <cell r="AO254">
            <v>40459</v>
          </cell>
          <cell r="AP254">
            <v>40574</v>
          </cell>
        </row>
        <row r="255">
          <cell r="A255">
            <v>1943</v>
          </cell>
          <cell r="B255" t="str">
            <v>COR1943</v>
          </cell>
          <cell r="C255" t="str">
            <v>SC2004 Actual Demand in Data in Gemini</v>
          </cell>
          <cell r="E255" t="str">
            <v>BE-CLSD</v>
          </cell>
          <cell r="F255">
            <v>40435</v>
          </cell>
          <cell r="G255">
            <v>0</v>
          </cell>
          <cell r="H255">
            <v>40291</v>
          </cell>
          <cell r="I255">
            <v>40308</v>
          </cell>
          <cell r="J255">
            <v>0</v>
          </cell>
          <cell r="K255" t="str">
            <v>ALL</v>
          </cell>
          <cell r="M255" t="str">
            <v>Alan Raper</v>
          </cell>
          <cell r="N255" t="str">
            <v>Workload Meeting 14/04/10</v>
          </cell>
          <cell r="O255" t="str">
            <v>Lorraine Cave</v>
          </cell>
          <cell r="P255" t="str">
            <v>CO</v>
          </cell>
          <cell r="Q255" t="str">
            <v>CLOSED</v>
          </cell>
          <cell r="R255">
            <v>1</v>
          </cell>
          <cell r="T255">
            <v>0</v>
          </cell>
          <cell r="U255">
            <v>40374</v>
          </cell>
          <cell r="V255">
            <v>40388</v>
          </cell>
          <cell r="W255">
            <v>40374</v>
          </cell>
          <cell r="X255">
            <v>40374</v>
          </cell>
          <cell r="Y255" t="str">
            <v>XM2 Review Meeting 06/07/10</v>
          </cell>
          <cell r="Z255">
            <v>22300</v>
          </cell>
          <cell r="AE255">
            <v>0</v>
          </cell>
          <cell r="AF255">
            <v>5</v>
          </cell>
          <cell r="AG255" t="str">
            <v>17/09/10 KB - Status set to BE-CLSD per e-mail from Alan dated 13/09/12 which contained an e-mail attachment from September 2010 authorising closure - this was only sent direct to the Project team and not to the Change Orders mailbox in order for the status to be updated.                                                                                                                                  12/09/12 KB - Note sent to AR asking for an update on the current status - BER was sent in July 2010.                                                                                                                                                                                                                                10/09/12 KB - Transferred from DT to LC due to change in roles.                                                                                                                                20/01/12 AK - Email sent to Dave Turpin stating "The change detailed above has been outstanding for some time. The BER was sent out on 15/07/10 and we have had no update since then. Please can you provide an update as to whether this change is required or can we request agreement to close this from the NOR, Alan Raper?"
25/11/10 AK - Discussed at Workload Meeting on 24/11/10 following a review of documents sent awaiting authorisation. Project Team are to chase a response.
03/06/10 AK - Process Owner populated as Denis Regan following update from Dave Turpin.
07/05/10 AK - Dave Turpin sent email to Sean McGoldrick (plus Dist List) stating "The change is for analysis to look at how the component of LDZ transfers, currently included incorrectly in the Stock Change figure, can be separated out. Initially the request was received to include looking at an option to provide 1 aggregate number per LDZ to Gemini which was the total of Stock Change, Stock, Onshore Fields etc. Following an update from the SC2004 project team, they have ascertained that iGMS requires the breakdown of values and therefore requested that we no longer include the provision of an aggregate value in the scope of the analysis. It is worth pointing out that at the moment we are not looking to deliver a solution, just to look at the possible ways of removing the LDZ Transfer values from the Stock Change values and what alternative provision mechanisms would therefore need to be in place. This analysis will, in effect, answer your question regarding Gemini system impacts of any proposed changes. Hopefully this clarifies this point. If not, perhaps we could add to the agenda at CMSG so that we are sure that UKT have a clear picture of the analysis requested. Alternatively, the SC2004 team who have initiated this change may have further information if required."
07/05/10 AK - EQR released today with comments stating "Since the original submission of the Change Order the scope of this change now removes the option to determine whether Gemini can receive total LDZ Demand value rather than receiving individual demand components.  This change has been reflected within the attached revised Change Order form received from Sandra Dronfield along with amendments made by xoserve to the ‘Service &amp; Level of Quote/Estimate Robustness Requested’, ‘Impact &amp; Communication’ and ‘Customer view of change funding’ sections on behalf of Alan Raper." Response rec'd from Sean McGoldrick stating "Sorry chum, but I’m not sure what you mean by “removes the option to determine whether Gemini can receive total LDZ Demand value rather than receiving individual demand components”.  What are the Gemini system impacts from this change?"
05/05/10 AK - Julie Smart advised that there are still issues with the Change Request raised by Alan Raper. She sent him an email stating "We are aiming to deliver the EQR for this change by 10/05 however the revised Change Order confirms the following: Service &amp; Level of Quote/Estimate Robustness Requested - Firm quote for both Analysis &amp; Delivery. I believe this should be Firm quote for Analysis. Impact &amp; Communication - NGT. I believe this should be all Distribution Networks. The Change Order has been amended to reflect the changes and I now require your agreement by resubmission of the Change Order to all recipients of this email. If you would like to discuss please do not hesitate to contact me." Alan responded by email stating "Happy with the first change, but in terms of of the Impact &amp; Comms aspect, I think it should go to T &amp; all Ds." Change amended from Named Network (NGD) to All Networks.
27/04/10 AK - Alan Raper supplied the correct amended Change Order for this change on Friday, 23/04/10, therefore EQ IR date populated as 10/05/10. 
19/04/10 AK - This change was rec'd from Alan Raper on 12/04/10 following conversation with Dave Turpin. Unfortunately, Alan has incorrectly raised it as a request for RULE Analysis. Dave has advised that he intends to amend the form supplied by Alan &amp; return it to him to formally approve &amp; resubmit.</v>
          </cell>
          <cell r="AJ255">
            <v>40305</v>
          </cell>
          <cell r="AK255">
            <v>40305</v>
          </cell>
        </row>
        <row r="256">
          <cell r="A256">
            <v>1947</v>
          </cell>
          <cell r="B256" t="str">
            <v>COR1947</v>
          </cell>
          <cell r="C256" t="str">
            <v>Changes to the System Marginal Price Buy &amp; System Marginal Price Sell 'fixed differentials'</v>
          </cell>
          <cell r="D256">
            <v>40683</v>
          </cell>
          <cell r="E256" t="str">
            <v>PD-CLSD</v>
          </cell>
          <cell r="F256">
            <v>40987</v>
          </cell>
          <cell r="G256">
            <v>1</v>
          </cell>
          <cell r="H256">
            <v>40385</v>
          </cell>
          <cell r="I256">
            <v>40399</v>
          </cell>
          <cell r="J256">
            <v>0</v>
          </cell>
          <cell r="K256" t="str">
            <v>TNO</v>
          </cell>
          <cell r="M256" t="str">
            <v>Sean McGoldrick</v>
          </cell>
          <cell r="N256" t="str">
            <v>Workload Meeting 28/07/10</v>
          </cell>
          <cell r="O256" t="str">
            <v>Andy Simpson</v>
          </cell>
          <cell r="P256" t="str">
            <v>CO</v>
          </cell>
          <cell r="Q256" t="str">
            <v>COMPLETE</v>
          </cell>
          <cell r="R256">
            <v>1</v>
          </cell>
          <cell r="T256">
            <v>0</v>
          </cell>
          <cell r="U256">
            <v>40422</v>
          </cell>
          <cell r="V256">
            <v>40436</v>
          </cell>
          <cell r="W256">
            <v>40435</v>
          </cell>
          <cell r="X256">
            <v>40435</v>
          </cell>
          <cell r="Y256" t="str">
            <v>XM2 Review Meeting 07/09/10</v>
          </cell>
          <cell r="Z256">
            <v>136900</v>
          </cell>
          <cell r="AC256" t="str">
            <v>SENT</v>
          </cell>
          <cell r="AD256">
            <v>40700</v>
          </cell>
          <cell r="AE256">
            <v>0</v>
          </cell>
          <cell r="AF256">
            <v>5</v>
          </cell>
          <cell r="AG256" t="str">
            <v>19/03/12 AK - Email rec'd from Sean McGoldrick containing completed CCN &amp; confirming authority to close this change. In his email he states "Please find attached the CCN for the SMP change.  Please note, discussions are still ongoing with Ofgem regarding cost allocation for this change, and so no invoices should be issued to the Shipper community until I have confirmed the agreed arrangements." Email forwarded to Project Team.   
09/03/12 AK - At the Worklaod Meeting on 07/03/12, Matt Rider advised that the Project Manager should be amended from Lee Foster to Andy Simpson. 
18/11/11 AK - Update rec'd from Matt Rider. As part of the CCN Amnesty, CCN due date amended from 11/01/12 to 25/01/12.
08/11/11 AK - Email rec'd from Tammy Mcinerney on 03/11/11 stating "Currently, we have a CCN Approval date of 13/01/12". 
25/10/11 AK - Email rec'd from Matt Rider stating "In response to your attached email; the date we have in our plan for COR1947 to release the CCN for approval is 11/01/12. With a date of 13/01/12 for receipt of the required approvals for this document." CCN due date populated as 11/01/12.
24/10/11 AK - Minutes from Workload Meeting on 19/10/11 state that this was implemented sucessfully on target date 16/10/11. Email sent to Project Team stating "Following implementation on 16/10/11, please can you supply a "Current CCN Due Date" to ensure this project progresses to completion."
20/07/11 AK - Discussed at Workload Meeting today. Implementation due date amended from 02/10/11 to 16/10/11.
15/06/11 AK - Update rec'd from Joanna Harze. Implementation date of 02/10/11 will not be met. New date to be advised.
08/06/11 AK - Email rec'd from Sean McGoldrick stating "Just a quick note to confirm that the Commercial PM has confirmed he's happy with the Scope notification."
07/06/11 AK - Email sent to Sean McGoldrick stating "This change was originally raised as an "All Network" change &amp; was allocated to External Spend Category 2. At the CMSG Meeting held on 13/10/10, the category was amended to Pot 5 but the distribution was not amended from "All Network", therefore as per our process, all documentation continued to include the DNs. As per your email attached, I have now amended this change to Transmission only, thereby restricting any future communications."
06/06/11 AK - Following the release of the SN, email rec'd from Sean McGoldrick stating "Thanks for the scope notification, we'll look at this straight away and get back to you if there are any questions. I notice you've included the DNs on the distribution list. This change will be funded by Transmission, albeit with 25% of the cost to be recouped from Shipper Users post-implementation via the User Pays process.  Could you please restrict future communications on this change to Transmission only?"
06/06/11 AK - SN issued by Matt Rider for distribution to Transmission only. I contacted Matt to confirm that the change was raised as "All Networks" &amp; all previous documentation has been sent to all. Matt confirmed that this should be sent to all Networks. Also, on opening the document, it showed as "draft" version although when printed, this did not show. Matt re-sent an amended version of the document to be forwarded to Networks.
15/12/10 AK - Revised ROM Report sent by BAT for urgent submission to Transmission. 
25/11/10 AK - Discussed at Workload Meeting on 24/11/10 following a review of documents sent awaiting authorisation. An email was rec'd from Network on 14/10/10 advising that they will not be progressing with this change until the New Year due to delays with MOD.
18/10/10 AK - Following discussion at CMSG on 13/10/10, the funding for this change has been amended from Pot 2 to Pot 5.
18/10/10 AK - Matt Rider forwarded an email he rec'd from Nick Reeves on 14/10/10 stating "In summary we will not be submitting a CA to xoserve by the date specified in the BER &amp; it now looks unlikely that we will have the mod approved this side of Christmas which will obviously delay the subsequent CA. In the meantime if you could have a think about how a possible amended timeline would look taking into account combining the implementation with other projects to exploit some efficiencies that would be great. To provide some further detail, our original plan was to have Mod 0333 go to consultation in Sept so that the mod could be approved by Ofgem in time to provide a CA to xoserve in October / early November &amp; hit the 1 April deadline within the C27 licence condition. At the Sept panel the mod was deemed to require further development before being ready for consultation &amp; sent to the Transmission Workstream to be worked up further. Following last weeks Workstream we have amended the mod following further analysis &amp; feedback &amp; expect these amendments to be ‘approved’ by the Workstream in early Nov in order for the mod to go to the Nov Panel &amp; then out to consultation. We therefore expect consultation to end mid/late December &amp; be submitted to Ofgem however factoring in an expected Ofgem moratorium over Christmas the exact date for an Ofgem approval is currently unknown. 
09/08/10 AK - Matt Rider submitted the EQR to be sent out to Networks but the covering note requests that this is sent to Transmission-Only &amp; the Tracking Sheet (&amp; original change submission) show this as an "All Network" change. Email sent to Matt stating "You've asked for this to be sent to "Transmission Only" but our Tracking Sheet shows this as an "All Network" change. Please can you confirm who it should go to?" Matt responded, stating "I had been led to believe that this should go to Transmission only but after a conversation with a colleague at NG NTS we are happy for this to be sent to all Networks." 
29/07/10 AK - This was previously raised as an EVS request &amp; a ROM Report was sent out on 01/07/10, resulting in this CO. Matt Rider advised that the Project Sponsor would be Sean McGoldrick. I pointed out that the role of the sponsor is to check/approve corresponce before it is sent to Networks. Sponsor amended to Steve Adcock.</v>
          </cell>
          <cell r="AH256" t="str">
            <v>CLSD</v>
          </cell>
          <cell r="AI256">
            <v>40987</v>
          </cell>
          <cell r="AJ256">
            <v>40399</v>
          </cell>
          <cell r="AK256">
            <v>40399</v>
          </cell>
          <cell r="AL256">
            <v>40700</v>
          </cell>
          <cell r="AM256">
            <v>40700</v>
          </cell>
          <cell r="AN256">
            <v>40700</v>
          </cell>
          <cell r="AO256">
            <v>40832</v>
          </cell>
          <cell r="AP256">
            <v>40933</v>
          </cell>
        </row>
        <row r="257">
          <cell r="A257">
            <v>3114</v>
          </cell>
          <cell r="B257" t="str">
            <v>COR3114</v>
          </cell>
          <cell r="C257" t="str">
            <v>IP Sustaining Analysis</v>
          </cell>
          <cell r="E257" t="str">
            <v>EQ-CLSD</v>
          </cell>
          <cell r="F257">
            <v>42107</v>
          </cell>
          <cell r="G257">
            <v>0</v>
          </cell>
          <cell r="H257">
            <v>41472</v>
          </cell>
          <cell r="J257">
            <v>0</v>
          </cell>
          <cell r="N257" t="str">
            <v>Workload Meeting 17/07/2013</v>
          </cell>
          <cell r="O257" t="str">
            <v>Andy Simpson</v>
          </cell>
          <cell r="P257" t="str">
            <v>BI</v>
          </cell>
          <cell r="Q257" t="str">
            <v>CLOSED</v>
          </cell>
          <cell r="R257">
            <v>0</v>
          </cell>
          <cell r="S257">
            <v>42107</v>
          </cell>
          <cell r="AE257">
            <v>0</v>
          </cell>
          <cell r="AF257">
            <v>7</v>
          </cell>
          <cell r="AG257" t="str">
            <v>13/04/2015 AT - Set EQ-CLSD_x000D_
_x000D_
11/03/15 KB - Email received from Vikas advising that project is now in closedown (as advised by Andy Simpson) - closedown documents will be produced._x000D_
_x000D_
05/11/14 KB - Placed on hold per email from Katrina Stait._x000D_
_x000D_
10/06/14 KB - Taken off hold per email from Christina._x000D_
_x000D_
20/01/14 KB - Update provided by AS - Currently in start up, workpack response received, however, Business Case has been rejected.  Working with Commercial and XEC to re-define timescales and approach._x000D_
_x000D_
08/01/14 KB - email forwarded by Christina confirming that the Business Case for COR3114 was removed from the agenda for the 13/01/14 XEC._x000D_
_x000D_
08/01/14 KB - Update provided by Christina - This is to provide justification that the auto-scheduling to commit the Analysis Start and End dates should not go ahead and should not be classed as key milestones at this point in time._x000D_
_x000D_
Steve Adcock has raised questions with respect to the business case and these will need to be resolved before XEC approval can be sought._x000D_
_x000D_
The business case will not be presented at the XEC meeting on 13th January 2014._x000D_
_x000D_
11/07/2013 AT - Project Mandate Rec._x000D_
_x000D_
17/07/2013 AT - Approved at workload meeting</v>
          </cell>
        </row>
        <row r="258">
          <cell r="A258">
            <v>3115</v>
          </cell>
          <cell r="B258" t="str">
            <v>COR3115</v>
          </cell>
          <cell r="C258" t="str">
            <v>DE Integration and PAWS Upgrade (ON HOLD)</v>
          </cell>
          <cell r="E258" t="str">
            <v>CO-CLSD</v>
          </cell>
          <cell r="F258">
            <v>41466</v>
          </cell>
          <cell r="G258">
            <v>0</v>
          </cell>
          <cell r="H258">
            <v>41472</v>
          </cell>
          <cell r="J258">
            <v>0</v>
          </cell>
          <cell r="N258" t="str">
            <v>Workload 17/07/2013</v>
          </cell>
          <cell r="O258" t="str">
            <v>Andy Simpson</v>
          </cell>
          <cell r="P258" t="str">
            <v>BI</v>
          </cell>
          <cell r="Q258" t="str">
            <v>CLOSED</v>
          </cell>
          <cell r="R258">
            <v>0</v>
          </cell>
          <cell r="S258">
            <v>41675</v>
          </cell>
          <cell r="AE258">
            <v>0</v>
          </cell>
          <cell r="AG258" t="str">
            <v>20/01/14 KB - Update provided by AS - On hold awaiting a decision on the UK Link programme High Level Design as to the security elements._x000D_
_x000D_
28/11/13 KB - Update provided by AS - This piece of work will remain on hold for the foreseeable future, pending UK Link Programme decision.  Due date added for the end of March 2014 to keep it on the radar._x000D_
_x000D_
11/07/2013 AT - Project Mandate received._x000D_
_x000D_
17/07/2013 AT - Approved at workload meeting</v>
          </cell>
        </row>
        <row r="259">
          <cell r="A259">
            <v>1955</v>
          </cell>
          <cell r="B259" t="str">
            <v>COR1955</v>
          </cell>
          <cell r="C259" t="str">
            <v>Mechanism for Correct Apportionment of Unidentified Gas</v>
          </cell>
          <cell r="D259">
            <v>40479</v>
          </cell>
          <cell r="E259" t="str">
            <v>SN-CLSD</v>
          </cell>
          <cell r="F259">
            <v>41463</v>
          </cell>
          <cell r="G259">
            <v>0</v>
          </cell>
          <cell r="H259">
            <v>40297</v>
          </cell>
          <cell r="I259">
            <v>40312</v>
          </cell>
          <cell r="J259">
            <v>0</v>
          </cell>
          <cell r="K259" t="str">
            <v>ALL</v>
          </cell>
          <cell r="M259" t="str">
            <v>Alan Raper</v>
          </cell>
          <cell r="N259" t="str">
            <v>Workload Meeting 05/05/10</v>
          </cell>
          <cell r="O259" t="str">
            <v>Lorraine Cave</v>
          </cell>
          <cell r="P259" t="str">
            <v>CO</v>
          </cell>
          <cell r="Q259" t="str">
            <v>CLOSED</v>
          </cell>
          <cell r="R259">
            <v>1</v>
          </cell>
          <cell r="W259">
            <v>40437</v>
          </cell>
          <cell r="X259">
            <v>40437</v>
          </cell>
          <cell r="Y259" t="str">
            <v>XM2 Review Meeting 24/08/10</v>
          </cell>
          <cell r="Z259">
            <v>37000</v>
          </cell>
          <cell r="AC259" t="str">
            <v>CLSD</v>
          </cell>
          <cell r="AD259">
            <v>41463</v>
          </cell>
          <cell r="AE259">
            <v>0</v>
          </cell>
          <cell r="AF259">
            <v>3</v>
          </cell>
          <cell r="AG259" t="str">
            <v>08/07/13 KB - Mod did not progress.  Approval for closure of COR1955 obtained at CMSG, refer to meeting minutes.  _x000D_
10/09/12 KB - Transferred from DT to LC due to change in roles.                                                                             09/06/11 AK - Update rec'd from Dave Turpin. The SN for this change is dependant upon completion of MOD0317. Next update is due at the end of July.
12/11/10 AK - Email sent to Networks from Dave Turpin stating "As previously discussed &amp; following the submission of the BER for the legal costs for Mod229, this is just a quick note to advise that the subsequent SN will not be available until later in the project lifecycle when the full scope &amp; costs are agreed for the AUGE &amp; the entire scope can be signed off." Dave advised that he had a conversation with Alan agreeing this position prior to the EQ IR due date. SN due date not populated.
23/09/10 AK - External Spend changed from Pot 4 to Pot 3 as agreed at CMSG Meeting held on 08/09/10. 
17/09/10 AK - Email sent on 16/09/10 from Dave Turpin to Networks stating "Please note that in relation to the attached BER that was issued today, and following the discussions of the last few weeks, whilst the option analysis has been amended to include costs for external legal support only, the evaluation summary still makes reference to NG providing procurement services. A new version of this report will therefore be issued tomorrow with the amended evaluation summary details. A quick response to this would be gratefully received." Revised BER sent.
16/09/10 AK - BER rec'd for release to Networks. Update rec'd from Dave Turpin advising that no EQR is being produced due to the nature of this change. Dave will confirm acceptance of this with the NOR.
26/08/10 AK - Discussed at Workload Meeting on 25/08/10. This is an ongoing change for which a new Change Order was rec'd following MOD approval. The Project Team will liaise with Network Representative as the EQR for the original change is on hold, pending direction from the Industry.
19/08/10 - A new CO has been rec'd for this Project, following approval of MOD229. A second line has been created in the Tracking Sheet to ensure the EQ IR for the new CO is not missed (COR1955a). Once EQ IR has been sent, COR1955a can be closed down &amp; revert back to this line. Alan had marked this change as "User Pays" without indicating a spend pot. Following email discussion between the Change Managers, they have agreed that it is funded from Pot 4, therefore external spend amended from Pot 5 to Pot 4. The original CO was raised as "AND" but the new CO has been raised as "ALL", therefore affected Networks amended to an All Network change.
27/05/10 AK - Email rec'd from Rachel Nock stating "Please see attached confirmation from Alan with regards to the non issue of the EQR for this one". Email attached sent to Alan from Rachel stating "Further to our conversation this morning, please can you confirm that you are happy that no EQR will be sent for this change on the basis that the decision as to how this change will progress has yet to be determined through industry discussion and agreement" &amp; Alan's response stated "I agree to the delay in EQR issue due to the lack of system requirements at this stage." EQR due date of 04/06/10 removed from Tracking Sheet.
26/05/10 AK - Discussed at Workload Meeting today. EQR due 04/06/10. Rachel Nock to discuss with Dave Turpin on Tuesday, 1st June.
11/05/10 AK - Email sent to Alan Raper stating "Following discussion at the CMSG Meeting held on 11/05/10, I can confirm that the reference number for the Change Order you submitted on 29/04/10 entitled "Mechanism for Correct Apportionment of Unidentified Gas" has been amended from COR1629 to COR1955 as the scope of the work that was carried out under EVS1629 differs from this change. I trust that this will be acceptable to you."
06/05/10 AK - Email rec'd from Rachel Nock advising that she will be the Project Analyst for this change.
05/05/10 AK - New change approved at Workload Meeting today. This Change Order was received from Alan Raper on 29/04/10. An acknowledgement notification was sent to Alan on 30/04/10 however the Business Analysis Team advised that this change had originally been raised as a ROM Request under EVS1629, therefore a communication was sent to Alan advising him that the COR number would be changed from COR1955 to COR1629 in order to maintain continuity. Linda Whitcroft responded to the communication stating that the scope of the original ROM was not the same as this new change and the Business Analysis Team confirmed that upon closer inspection, this was the case. This will be raised with Alan at CMSG on 12/05/10 to advise him that the reference number should be COR1955.</v>
          </cell>
          <cell r="AL259">
            <v>40493</v>
          </cell>
        </row>
        <row r="260">
          <cell r="A260">
            <v>2005</v>
          </cell>
          <cell r="B260" t="str">
            <v>COR2005</v>
          </cell>
          <cell r="C260" t="str">
            <v>NTS Exit Capacity Reform Phase 3</v>
          </cell>
          <cell r="D260">
            <v>40702</v>
          </cell>
          <cell r="E260" t="str">
            <v>PD-CLSD</v>
          </cell>
          <cell r="F260">
            <v>41801</v>
          </cell>
          <cell r="G260">
            <v>0</v>
          </cell>
          <cell r="H260">
            <v>40359</v>
          </cell>
          <cell r="I260">
            <v>40373</v>
          </cell>
          <cell r="J260">
            <v>0</v>
          </cell>
          <cell r="K260" t="str">
            <v>TNO</v>
          </cell>
          <cell r="M260" t="str">
            <v>Sean McGoldrick</v>
          </cell>
          <cell r="N260" t="str">
            <v>Workload Meeting 30/06/10</v>
          </cell>
          <cell r="O260" t="str">
            <v>Andy Simpson</v>
          </cell>
          <cell r="P260" t="str">
            <v>CO</v>
          </cell>
          <cell r="Q260" t="str">
            <v>COMPLETE</v>
          </cell>
          <cell r="R260">
            <v>1</v>
          </cell>
          <cell r="T260">
            <v>1133100</v>
          </cell>
          <cell r="U260">
            <v>40466</v>
          </cell>
          <cell r="V260">
            <v>40480</v>
          </cell>
          <cell r="W260">
            <v>40697</v>
          </cell>
          <cell r="X260">
            <v>40697</v>
          </cell>
          <cell r="Y260" t="str">
            <v>XM2 Review Meeting 17/05/11</v>
          </cell>
          <cell r="Z260">
            <v>4072038</v>
          </cell>
          <cell r="AC260" t="str">
            <v>SENT</v>
          </cell>
          <cell r="AD260">
            <v>40716</v>
          </cell>
          <cell r="AE260">
            <v>0</v>
          </cell>
          <cell r="AF260">
            <v>5</v>
          </cell>
          <cell r="AG260" t="str">
            <v>21/01/14 KB Update received from Julie Varney - "Please accept my apologies for the delay in my response to your email below._x000D_
Unfortunately due to the Maternity Leave of the NG lead associated with this invoice we have been unable to track this down._x000D_
Sean McGoldrick has requested that Xoserve progress the close down of COR2005, using the estimate previously provided to you for the “Production Refresh from Tape” which I understand was £1651"  Note sent to Andy Simpson requesting production of a CCN. _x000D_
28/11/13 KB - NG still to provide invoice.  _x000D_
05/11/13 KB - Update provided by Tammy - "Further to your email to Andy, please be aware that we are still waiting for National Grid to send us an invoice for an outstanding ASR. Mark Bignell was going to try his contacts in the hope he’ll have better luck than we have had. I’ll speak to Mark and update you."_x000D_
19/08/13 KB - Update received from AS - Current CCN due date should be 30/9/13.  This project is providing financial sanction for another project and therefore close down cannot be completed until this is also completed._x000D_
30/01/12 AK - Email rec'd from Hannah Reddy on 25/01/12 requesting that the Project Manager for this change is amended from Lee Foster to Andy Simpson.
24/06/11 AK - Email rec'd from Sean McGoldrick stating "Please find attached some comments on the scope notification from the project team.  Can you please review, and if happy with them, issue a revised scope notification.  Any questions, please don't hesitate to contact me." Revised SN sent.
12/11/10 AK - BEO rec'd for full delivery. BEO receipt date will remain as per the original BEO for analysis only. Andy Simpson to confirm whether adjustment to BER target date is req'd.
20/10/10 AK - Discussed at Workload Meeting today. BE IR date is on target. Authorisation to produce the BER has been rec'd for analysis only. Further authorisation is to be provided for full delivery.
18/10/10 AK - Email rec'd from Sean McGoldrick on 15/10/10 stating "Please find attached a BEO for COR2005. Note: this BEO provides authorisation only for the initial analysis work up to the value of £125,925. Further sanction will be sought from TIC next month after which an updated BEO will be issued."
14/10/10 AK - Revised EQR sent to Networks.
07/10/10 AK - Addendum to the EQR issued on 14/09/10 sent to Networks stating "Following the discussions regarding the proposed start date &amp; the governance processes required within NG the Analysis costs have been split in order for staged authorisation to be possible. Please find below the split of the costs provided within the original EQR &amp; the associated authorisation deadlines. Part A – Commence Analysis – In order to commence Analysis on 15/11/10 authorisation is required by 15/10/10 for £125,925. Part B – Completion of Analysis – Assuming a start date of 15/11/10 authorisation for the remaining amount (£1,007,175) is required by 12/11/10. Authorisation should be submitted via a BEO."
27/09/10 AK - Following the release of the Manager Aligned Report, email rec'd from Andy Simpson advising that the Business Analyst should change from Karen Healy to Andy Simpson.</v>
          </cell>
          <cell r="AH260" t="str">
            <v>CLSD</v>
          </cell>
          <cell r="AI260">
            <v>41801</v>
          </cell>
          <cell r="AJ260">
            <v>40436</v>
          </cell>
          <cell r="AK260">
            <v>40436</v>
          </cell>
          <cell r="AL260">
            <v>40716</v>
          </cell>
          <cell r="AM260">
            <v>40716</v>
          </cell>
          <cell r="AN260">
            <v>40716</v>
          </cell>
          <cell r="AO260">
            <v>41119</v>
          </cell>
          <cell r="AP260">
            <v>41547</v>
          </cell>
        </row>
        <row r="261">
          <cell r="A261">
            <v>3337</v>
          </cell>
          <cell r="B261" t="str">
            <v>COR3337</v>
          </cell>
          <cell r="C261" t="str">
            <v>REMIT Reporting</v>
          </cell>
          <cell r="D261">
            <v>42766</v>
          </cell>
          <cell r="E261" t="str">
            <v>PD-POPD</v>
          </cell>
          <cell r="F261">
            <v>42898</v>
          </cell>
          <cell r="G261">
            <v>0</v>
          </cell>
          <cell r="H261">
            <v>41690</v>
          </cell>
          <cell r="I261">
            <v>41703</v>
          </cell>
          <cell r="J261">
            <v>0</v>
          </cell>
          <cell r="K261" t="str">
            <v>TNO</v>
          </cell>
          <cell r="L261" t="str">
            <v>NGT</v>
          </cell>
          <cell r="M261" t="str">
            <v>Sean McGoldrick</v>
          </cell>
          <cell r="N261" t="str">
            <v>See comments_x000D_
(virtual meeting minutes 26/02/14)_x000D_
CO to re-start project approved at ICAF 25/03/15_x000D_
_x000D_
Revised Change Order - approved at  ICAF 23/12/2015_x000D_
BER Pre-Sanction 26.01.2016_x000D_
Pre-Sanction 17/01/17 Revised Busines Case and BER approved</v>
          </cell>
          <cell r="O261" t="str">
            <v>Hannah Reddy</v>
          </cell>
          <cell r="P261" t="str">
            <v>CO</v>
          </cell>
          <cell r="Q261" t="str">
            <v>LIVE</v>
          </cell>
          <cell r="R261">
            <v>1</v>
          </cell>
          <cell r="U261">
            <v>41724</v>
          </cell>
          <cell r="W261">
            <v>42240</v>
          </cell>
          <cell r="X261">
            <v>42405</v>
          </cell>
          <cell r="Y261" t="str">
            <v>Pre Sanction Review Meeting 24.01.2017</v>
          </cell>
          <cell r="Z261">
            <v>826385</v>
          </cell>
          <cell r="AC261" t="str">
            <v>PROD</v>
          </cell>
          <cell r="AD261">
            <v>42789</v>
          </cell>
          <cell r="AE261">
            <v>0</v>
          </cell>
          <cell r="AF261">
            <v>5</v>
          </cell>
          <cell r="AG261" t="str">
            <v>12/06/17 DC CCN approved today, projects informed.  Put on PD POPD as docs still outstanding._x000D_
24/04/17 DC CCN sent to Networks today._x000D_
22/03/17 DC email fro HR to say the CCN wont be done untill 21st April. Database updated._x000D_
27/02/17 DC Email from Hannah Reddy to changed to CCN dates as it not achieivable.  Date changed to 31/03/17._x000D_
23/02/17 DC Confirmed with HR that this project is in closedown.  The status was shoing the wrong stage because we re sent the BER.  I have updated the status to PD PROD to show the project has moved on._x000D_
31/01/17 DC CA recevied today, the SNIR and SN have not been populated as the project team will not be reproducing the SN documentation._x000D_
24/01/17 DC BER issued to networks today.  There will be no SN raised for this project, Email from Hannah to confirm networks are happy with this approach._x000D_
17/01.17 DC Revised BC and BER approved at Pre-Sanction today.  BC going to XEC 24th Jan._x000D_
23/12/16 DC Email received from HR to say she is happy for us to push the CCN date out to the end of Feb._x000D_
20/12/16 DC Email sent to JH to confirm CCN will go Friday 30th._x000D_
15/11/16: CM Highlight report update:•	Post Implementation Support (PIS) is scheduled to finish on 18th November however this is at risk due to a number of factors: _x000D_
1. Resolution of the OMM issue._x000D_
2. Resolution of the wider missing Shipper EIC issue given that a number of shippers are actively causing rejections and have been since 7th April 2016. _x000D_
3. Confirmation of Business As Usual contacts within National Grid._x000D_
4. Agreement of approach for any other outstanding defects currently being investigated by the project team. _x000D_
_x000D_
24/08/16 CM Awaiting a PCC form for Phse 3 CV01 from which is due to closedown Oct 16. _x000D_
13/07/16: Cm Sent the Scope Notification to networks, with agreed tracked changes, this is to show the difference from the old scope notification issued in march 16. Agreed with Hannah Reddy._x000D_
09/07/16: Cm Looking at October for implementation._x000D_
30/06/2016: CA Received from networks and sent to PJT team_x000D_
22/06/16 DC Amended BER sent out to networks today._x000D_
21/06/16 DC An update BER was approved at Pre-Sanction today. JH to send the amended document over to send out to networks._x000D_
14/06/16 DC An updated BC was approved at Pre-Sanction today.  The scope and costs have increased due to assumptions on the previous BC becoming changes.  The BER will be presented next week._x000D_
08/06/16 Update from planning - 1st Phase implemented on 08.05.16. PCC form drafted for next Phase. Total implementation will be end of this yr to be confirmed._x000D_
13/04/2016: Update from JH Remit - Implementation Stage 1 03/04/2016 Complete. Phase 2 will commence on  8th May. August 16 will be the 3rd stage and then closure . Unsure of closure dates yet_x000D_
29/03/2016: CM sent the SN out to networks today_x000D_
21/03/16 DC Email sent to HR to advise the SN is due to go out on 29th._x000D_
21.03.16: Cm planning meeting - Completed last Friday. Stage 2 testing id due to start week commencing 28th March16_x000D_
18/03/2016: SNIR sent today_x000D_
04/03/16: CM CA has been received and National Grid have made a statement saying - “NG are willing to provide a  Change Authorisation to enable work to progress however it is NG’s expectation that further updated information regarding the inclusion of a 3rd party RRM will follow next week”._x000D_
23/02/16: Cm Planning meeting - Under Hannah Reddy now. Anaylsis and design complete JH will do a PCC form_x000D_
08/02/16: CM Business Case has been filed in the config library_x000D_
05/02/16: Cm The BER sent out to the networks today. Expiry of BER should be 15.02.2016. signed AEAF and filed into config library_x000D_
04/02/16 Cm chased the final approved BER / BC for the config Library_x000D_
DO NOT COPY IN RACHEL ADDISON TO THIS CHANGE- PLEASE CC IN HANNAH REDDY!_x000D_
26/01/16 DC BE approved today, JH to make make amendments as discussed at Pre-Sanction today.  Once the amendments have been done JH to send the revised document to the portfolio office so we can update the configuration library with the correct version._x000D_
25/01/16: CM This is behind at the moment and PCC form has not been subitted just yet as they are still having discussion on what is going to happen with this project. JH will keep us informed._x000D_
19/01/16 Business Case approved at Pre-Sanction today.  This will go to XEC 26/01/16._x000D_
29/12/15 DC Email from ME to say he has asked Manisha to submit a PCC form to update the plan with new schedule dates as the old dates have passed the dealine._x000D_
23/12/15: CM: Revised Change Order approved at ICAF today. This will be tracked under COR3337 as this is already the live project for this work. This has been closed on XRN log as this project is already following the project of COR3337. Therefore, we do not need another XRN log for this._x000D_
21/12/15 CM: A revised Change Order has been submitted into ICAF for a new version of this change change. This will need to be discussed at ICAF this week_x000D_
14/12/15: CM EXPECTING A NEW TIMELINE FROM WIPRO. AS SOON AS THEY HAVE DETAILS, WILL RAISE A PCC FORM WITH COMMITED DATES. % COMPLETE THROUGH ANALYSIS AND DESIGN. EXPECTING UPDATES BY THE END OF THE WEEK._x000D_
08/12/15: ME is meeting up MB with regards to new commited dates. MB is waitng for confirmation dates. WC 17/12.15. Remit timeline haas been provided and filed in emails._x000D_
16/11/15: CM In the planning meeting today analysis phase is now complete. 2 to 3 weeks in analysis is done. _x000D_
16/10/15 EC: Update following Portfolio Plan Meeting, 15/10/15 - Board meeting today to decide legal issue (RRM role). Need PCC to commit dates. Analysis due to start 19/10._x000D_
17/09/15: Update from RA that due to go to board paper and implementation is planned for April 2016_x000D_
20/07/15 -CM Update from Jo Beardsmore, Legal discussions currently taking place but the dates are on track._x000D_
25/06/15- Project status has been revert back to the BER stage. Please note the original BER went to Originator on 08/04/14. Estimated cost of change £407,300. CA Submission date 16/04/15. SN to Originator on 13/05/14._x000D_
The new BER due date has now been moved to 24/08/15 as there are ongoing legal discussions currently taking place, not in a position to confirm a solution or provide a quote so we cannot issue a BER as yet. _x000D_
_x000D_
Please see below email from NGT confirming this. _x000D_
_x000D_
31/03/15 KB - Project status to revert back to the BER stage per agreement with NGT.  BER delivery date set to 26/06/15 per email from Rachel.   _x000D_
_x000D_
30/03/15 KB - Start up Approach NOT required per agreement from Jane Rocky - see email in folder. _x000D_
_x000D_
25/03/15 KB - Re-submitted CO approved at ICAF on 25/03/15.  Original reference will be retained.  _x000D_
_x000D_
19/03/15 KB - CO received ro re-start project.  Going to ICAF on 25/03/15._x000D_
_x000D_
22/07/14 KB - COR3337 put on hold as requested by Sean McGoldrick on 21/07/14.  Refer to emails in CO mailbox._x000D_
_x000D_
08/04/14 KB KB - BER issued in place of EQR.  Refer to correspondence in mailbox._x000D_
_x000D_
28/03/14 KB - Await outcome of discussions between Andy &amp; Sean with regard to the potential to progress straight to BER without delivery of an EQR._x000D_
_x000D_
24/02/14 KB - Assisgned to Andy Earnshaw per his agreement via Lync._x000D_
_x000D_
NB An ICAF meeting was not held this week due to the Leadership Conference, CO has been submitted to the ICAF group for visibility and assigned without a formal ICAF meeting. Refer to virtual (26/02) meeting minutes.</v>
          </cell>
          <cell r="AH261" t="str">
            <v>CLSD</v>
          </cell>
          <cell r="AI261">
            <v>42898</v>
          </cell>
          <cell r="AM261">
            <v>42458</v>
          </cell>
          <cell r="AN261">
            <v>42565</v>
          </cell>
          <cell r="AO261">
            <v>42743</v>
          </cell>
          <cell r="AP261">
            <v>42846</v>
          </cell>
        </row>
        <row r="262">
          <cell r="A262">
            <v>3477</v>
          </cell>
          <cell r="B262" t="str">
            <v>COR3477</v>
          </cell>
          <cell r="C262" t="str">
            <v>Ofgem Request for Information related to Change of Supplier activity</v>
          </cell>
          <cell r="E262" t="str">
            <v>PD-SENT</v>
          </cell>
          <cell r="F262">
            <v>42863</v>
          </cell>
          <cell r="G262">
            <v>0</v>
          </cell>
          <cell r="H262">
            <v>41787</v>
          </cell>
          <cell r="J262">
            <v>1</v>
          </cell>
          <cell r="K262" t="str">
            <v>ADN</v>
          </cell>
          <cell r="M262" t="str">
            <v>Colin Thomson</v>
          </cell>
          <cell r="N262" t="str">
            <v>ICAF Meeting 27/08/14</v>
          </cell>
          <cell r="O262" t="str">
            <v>Darran Dredge</v>
          </cell>
          <cell r="P262" t="str">
            <v>CO</v>
          </cell>
          <cell r="Q262" t="str">
            <v>LIVE</v>
          </cell>
          <cell r="R262">
            <v>1</v>
          </cell>
          <cell r="AE262">
            <v>0</v>
          </cell>
          <cell r="AF262">
            <v>3</v>
          </cell>
          <cell r="AG262" t="str">
            <v>8/05/17 DC CCN sent to networks today. _x000D_
04/05/17 DC Moved the date out to 19/05/17 as per CH._x000D_
05.9.16 - CM Moved closedown to end of Oct as per Charlie Haley._x000D_
13/05/16- Moved CCN out to end May- LC_x000D_
21/03/16: Planning meeting - LC - CCn is drafted - move to 15th April for CCN_x000D_
28.01.15; CM Ian snookes to send closedown docs asap_x000D_
14/12/15: Cm - IAIN SNOOKES TO PROVIDE ECF DOC DATE MOVED BACK TO END OF THE YEAR_x000D_
14/12/15: CM Planning meeting- close down has been moved out to end of year Ian snooks still to do the ECF_x000D_
16/11/15: Ian Snookes to do a ECF to close this down._x000D_
_x000D_
16/10/15 EC: Update following Portfolio Plan Meeting, 15/10/15 - TASC cannot be signed and project cannot be closed down until EAF done and approved. LC to check what she has got to check. Update closedown date to end of November._x000D_
_x000D_
29/09/15 CM; Emma Catton has emailed LC tosday asking for the ECF to be sent over for us to close down the project._x000D_
_x000D_
25/09/15 CM : Jie has emailedl LC explaining we need and EAF before an ECF can be completed. TASC (finance) form has been signed by Rob Smith and Martin Baker, however so far there is no EAF form for this project. Following the process we need the EAF signed first before the ECF could be drafted ._x000D_
_x000D_
19/08/15 DC Sent Email to LC requesting update._x000D_
_x000D_
31/07/2015 NC sent LC email to identify outstanding documents to put into the CL_x000D_
_x000D_
30/06/15-CM - In closedown stage, Project is only a project wrapper so no PCC form required (update from LC). Current status is PD-PROD. Waiting on the close down docuements from the ME team._x000D_
_x000D_
01/10/14 KB - Project wraparound to be provided for this CO which was submitted directly to Martin Baker in May.  Internal costs have been incurred - a BER will therefore need to be produced - an EQR will not be required.</v>
          </cell>
          <cell r="AH262" t="str">
            <v>SENT</v>
          </cell>
          <cell r="AP262">
            <v>42874</v>
          </cell>
        </row>
        <row r="263">
          <cell r="A263">
            <v>3496</v>
          </cell>
          <cell r="B263" t="str">
            <v>COR3496</v>
          </cell>
          <cell r="C263" t="str">
            <v>Provision of monthly reports for Modification 469 _x000D_
Provision of monthly reports for Modification 469  (GS(I&amp;U)R performance).</v>
          </cell>
          <cell r="D263">
            <v>42052</v>
          </cell>
          <cell r="E263" t="str">
            <v>PD-CLSD</v>
          </cell>
          <cell r="F263">
            <v>42681</v>
          </cell>
          <cell r="G263">
            <v>0</v>
          </cell>
          <cell r="H263">
            <v>41913</v>
          </cell>
          <cell r="I263">
            <v>41927</v>
          </cell>
          <cell r="J263">
            <v>1</v>
          </cell>
          <cell r="K263" t="str">
            <v>ADN</v>
          </cell>
          <cell r="M263" t="str">
            <v>Ruth Thomas / Chris Warner</v>
          </cell>
          <cell r="N263" t="str">
            <v>ICAF Meeting 08/10/14</v>
          </cell>
          <cell r="O263" t="str">
            <v>Darran Dredge</v>
          </cell>
          <cell r="P263" t="str">
            <v>CO</v>
          </cell>
          <cell r="Q263" t="str">
            <v>COMPLETE</v>
          </cell>
          <cell r="R263">
            <v>1</v>
          </cell>
          <cell r="S263">
            <v>42681</v>
          </cell>
          <cell r="T263">
            <v>0</v>
          </cell>
          <cell r="U263">
            <v>41960</v>
          </cell>
          <cell r="V263">
            <v>41974</v>
          </cell>
          <cell r="W263">
            <v>42048</v>
          </cell>
          <cell r="Y263" t="str">
            <v>Pre Sanction Meeting 10/02/15</v>
          </cell>
          <cell r="Z263">
            <v>18165</v>
          </cell>
          <cell r="AC263" t="str">
            <v>SENT</v>
          </cell>
          <cell r="AD263">
            <v>42069</v>
          </cell>
          <cell r="AE263">
            <v>0</v>
          </cell>
          <cell r="AF263">
            <v>3</v>
          </cell>
          <cell r="AG263" t="str">
            <v>07/11/16: CM Project documents checked and now closed down. _x000D_
02.11.16: ECF now received, need copy of the PAF_x000D_
12/10/16: Cm chased DD for outstanding document._x000D_
07/10: CM CCN sent in aproved from networks_x000D_
05/10.16: CM has chased Charlie Haley and DD if they want me to close this down or not. CCn has expired so may need to re-issue a new CCN_x000D_
04/08/16 DC CCN sent to networks today._x000D_
13/05/16- Moved Close down to end of June from finance meeting with LC_x000D_
21.03.16:	 Still need closedown docs for this. CCn due to Networks on 31.03. Update in planning meeting 	TC and LC will be closing this. Move to 15/04/16 for CCN _x000D_
_x000D_
05/02/2016 Cm Implemented on 9th Oct 15 - Still need closedown docs for this._x000D_
14/12/15 CM : Implementation stage. _x000D_
28/10/15 DC CCN due date input as agreed with CM to allow us to track the closedown process._x000D_
16/10/15 EC: Update following Portfolio Plan Meeting, 15/10/15 - Implementation has been completed, date? Update closedown date to end of December. Expect to do the backlogs by end of November. _x000D_
_x000D_
15/05/2015 AT - BER approval received from Andy Clasper._x000D_
_x000D_
15/05/2015 AT - Second BER sent for reapproval, see email for more info._x000D_
_x000D_
27/01/15 KB - PM changed to LC per email from Rachel Addison.  _x000D_
_x000D_
22/12/14 KB - Refer to email from Chris Warner approving new BER delivery date of 13/02/15 (moved from 05/01/15) _x000D_
_x000D_
17/11/14 HT - BEO revieved 12/11/14 but did not have approval from the correct NOR PM asked to continue whilst we await approval from correct NOR.                                                                                                                                                       12/11/14 KB -  LC advised that DA is still the PM for this CO - Kristin Riach is supporting.  _x000D_
_x000D_
06/11/14 KB - PM has changed from Dave A to Lorraine.  _x000D_
_x000D_
15/10/14 KB - EQR delivery date provided verbally by Dave Addison.</v>
          </cell>
          <cell r="AH263" t="str">
            <v>CLSD</v>
          </cell>
          <cell r="AI263">
            <v>42650</v>
          </cell>
          <cell r="AJ263">
            <v>41942</v>
          </cell>
          <cell r="AL263">
            <v>42065</v>
          </cell>
          <cell r="AM263">
            <v>42069</v>
          </cell>
          <cell r="AP263">
            <v>42597</v>
          </cell>
        </row>
        <row r="264">
          <cell r="A264">
            <v>3500</v>
          </cell>
          <cell r="B264" t="str">
            <v>COR3500</v>
          </cell>
          <cell r="C264" t="str">
            <v>UNC Modification 0487S Introduction of Advanced Meter Indicator and Advanced Meter Reader (AMR) Service Provider Identifier in advance of Project Nexus Go Live</v>
          </cell>
          <cell r="D264">
            <v>42013</v>
          </cell>
          <cell r="E264" t="str">
            <v>PD-CLSD</v>
          </cell>
          <cell r="F264">
            <v>42215</v>
          </cell>
          <cell r="G264">
            <v>0</v>
          </cell>
          <cell r="H264">
            <v>41919</v>
          </cell>
          <cell r="I264">
            <v>41932</v>
          </cell>
          <cell r="J264">
            <v>1</v>
          </cell>
          <cell r="K264" t="str">
            <v>ADN</v>
          </cell>
          <cell r="M264" t="str">
            <v>Joanna Ferguson</v>
          </cell>
          <cell r="N264" t="str">
            <v>ICAF Meeting 08/10/14</v>
          </cell>
          <cell r="O264" t="str">
            <v>Lorraine Cave</v>
          </cell>
          <cell r="P264" t="str">
            <v>CO</v>
          </cell>
          <cell r="Q264" t="str">
            <v>COMPLETE</v>
          </cell>
          <cell r="R264">
            <v>1</v>
          </cell>
          <cell r="T264">
            <v>0</v>
          </cell>
          <cell r="U264">
            <v>41954</v>
          </cell>
          <cell r="V264">
            <v>41964</v>
          </cell>
          <cell r="W264">
            <v>41978</v>
          </cell>
          <cell r="Y264" t="str">
            <v>Pre Sacn meeting 02/12/14</v>
          </cell>
          <cell r="Z264">
            <v>9500</v>
          </cell>
          <cell r="AC264" t="str">
            <v>SENT</v>
          </cell>
          <cell r="AD264">
            <v>42025</v>
          </cell>
          <cell r="AE264">
            <v>0</v>
          </cell>
          <cell r="AF264">
            <v>3</v>
          </cell>
          <cell r="AG264" t="str">
            <v>5/08/2015 NC closed project on CL - all documents has been received._x000D_
_x000D_
30/07/2015 DC CCN Approval received from network. Email to all concerned to advise._x000D_
29/07/15 CM &amp; DC have sent over the CCN document to networks. Approval due back by 20.08.15_x000D_
_x000D_
30/06/15- CM - Update from LC the CCN need to be approved_x000D_
_x000D_
NB: Date CA received taken as 12/01/15 due to the time received into the CO mailbox on 09/01 (KB)_x000D_
_x000D_
12/12/14 HT - Revised BER sent out to networks 20/10/14 KB - EQR delivery date agreed verbally with LC</v>
          </cell>
          <cell r="AH264" t="str">
            <v>CLSD</v>
          </cell>
          <cell r="AI264">
            <v>42214</v>
          </cell>
          <cell r="AJ264">
            <v>41947</v>
          </cell>
          <cell r="AL264">
            <v>42027</v>
          </cell>
          <cell r="AM264">
            <v>42027</v>
          </cell>
          <cell r="AO264">
            <v>42069</v>
          </cell>
        </row>
        <row r="265">
          <cell r="A265">
            <v>3505</v>
          </cell>
          <cell r="B265" t="str">
            <v>COR3505</v>
          </cell>
          <cell r="C265" t="str">
            <v>Gemini Exit EON adjustment following RAG Voluntary Discontinuance</v>
          </cell>
          <cell r="E265" t="str">
            <v>CO-RCVD</v>
          </cell>
          <cell r="F265">
            <v>41926</v>
          </cell>
          <cell r="G265">
            <v>0</v>
          </cell>
          <cell r="H265">
            <v>41926</v>
          </cell>
          <cell r="I265">
            <v>41939</v>
          </cell>
          <cell r="J265">
            <v>0</v>
          </cell>
          <cell r="K265" t="str">
            <v>NNW</v>
          </cell>
          <cell r="L265" t="str">
            <v>NGT</v>
          </cell>
          <cell r="M265" t="str">
            <v>Sean Mcgoldrick</v>
          </cell>
          <cell r="N265" t="str">
            <v>Referral approved at ICAF meeting on 22/10/14.</v>
          </cell>
          <cell r="O265" t="str">
            <v>Jessica Harris</v>
          </cell>
          <cell r="P265" t="str">
            <v>CO</v>
          </cell>
          <cell r="Q265" t="str">
            <v>ON HOLD</v>
          </cell>
          <cell r="R265">
            <v>1</v>
          </cell>
          <cell r="AE265">
            <v>0</v>
          </cell>
          <cell r="AF265">
            <v>5</v>
          </cell>
          <cell r="AG265" t="str">
            <v>21/06/16: Cm has chased Dave Turpin/ Jessica to see if we can close this now._x000D_
23/02/16: CM Planning meeting cm to still chase_x000D_
25/01/15: Cm to check this with DT as Jessica is not aware of this project?_x000D_
16/12/15: Planning meeting - CHECK BACK WITH Dave Turpin AS JH HAS NO IDEA WHAT THIS IS._x000D_
21/09/15 CM On hold due to UK Link, no further updates._x000D_
17/08: CM has chased DT for an update via email._x000D_
30/07/15 CM: Sent DT a copy of CO form for him to look into further for update._x000D_
17/07/15 CM: meeting with KR on hold with UK link freeze._x000D_
_x000D_
02/07/15 DC - Have email DT for update on where we are with this one._x000D_
04/11/14 KB - DT advised that NGT verbally confirmed their approval of the proposal to place this CO on hold indefinitely during a meeting held on 4th November.  _x000D_
_x000D_
23/10/14 KB Email sent to NGT requesting formal approval for this CO to be put on hold (in light of change freeze). _x000D_
_x000D_
22/10/14 KB - Referred by ICAF group in light of the industry change freeze. _x000D_
21/10/14 KB - Following discussion with NGT, it transpires that this CO was submitted at the request of Xoserve.  Submitted for further discussion at ICAF on 22/10/14. _x000D_
_x000D_
15/10/14 KB - Discussed at ICAF. Action taken for Dave T to refer this request back to NGT in light of the change freeze.  Not formally approved.</v>
          </cell>
        </row>
        <row r="266">
          <cell r="A266">
            <v>2137</v>
          </cell>
          <cell r="B266" t="str">
            <v>COR2137</v>
          </cell>
          <cell r="C266" t="str">
            <v>Additional UK-L Storage</v>
          </cell>
          <cell r="E266" t="str">
            <v>EQ-CLSD</v>
          </cell>
          <cell r="F266">
            <v>40882</v>
          </cell>
          <cell r="G266">
            <v>0</v>
          </cell>
          <cell r="H266">
            <v>40500</v>
          </cell>
          <cell r="I266">
            <v>40676</v>
          </cell>
          <cell r="J266">
            <v>0</v>
          </cell>
          <cell r="N266" t="str">
            <v>Workload Meeting 24/11/10</v>
          </cell>
          <cell r="O266" t="str">
            <v>Chris Fears</v>
          </cell>
          <cell r="P266" t="str">
            <v>BI</v>
          </cell>
          <cell r="Q266" t="str">
            <v>CLOSED</v>
          </cell>
          <cell r="R266">
            <v>0</v>
          </cell>
          <cell r="AE266">
            <v>0</v>
          </cell>
          <cell r="AF266">
            <v>7</v>
          </cell>
          <cell r="AG266" t="str">
            <v>05/12/11 KB - Closed as per e-mail from Christina McArthur as this change has been superseded by COR2433.                                                                                             29/06/11 AK - Discussed at Workload Meeting today. Project Manager amended from Iain Collin to Chris Fears.
19/04/11 AK - Following therelease of the Manager Aligned Report, update received from Christina McArthur stating "Work packs currently on hold. IS Ops are to carry out a risk assessment of the UKL components &amp; have a strategic view of what we are planning to do with UK Link in the next 5 years. This would then allow the scope of the work &amp; the potential solution to be defined correctly. This will be defined in the next couple of weeks as the result of some BAU analysis &amp; the strategic workshops that are being held."
30/03/11 AK - Discussed at Workload Meeting today. Project Brief was sent out for approval on Wednesday, 23/03/11.
21/02/11 AK - Following the release of the Manager Alisned Report, email rec'd from Christina McArthur stating "The following project should be assigned to Christina McArthur &amp; not Neil Morgan, can you please change."</v>
          </cell>
          <cell r="AJ266">
            <v>40625</v>
          </cell>
          <cell r="AK266">
            <v>40625</v>
          </cell>
        </row>
        <row r="267">
          <cell r="A267" t="str">
            <v>2137a</v>
          </cell>
          <cell r="B267" t="str">
            <v>COR2137a</v>
          </cell>
          <cell r="C267" t="str">
            <v>Additional UK-L Storage</v>
          </cell>
          <cell r="E267" t="str">
            <v>EQ-CLSD</v>
          </cell>
          <cell r="F267">
            <v>40882</v>
          </cell>
          <cell r="G267">
            <v>0</v>
          </cell>
          <cell r="H267">
            <v>40500</v>
          </cell>
          <cell r="J267">
            <v>0</v>
          </cell>
          <cell r="N267" t="str">
            <v>Workload Meeting 24/11/10</v>
          </cell>
          <cell r="O267" t="str">
            <v>Chris Fears</v>
          </cell>
          <cell r="P267" t="str">
            <v>BI</v>
          </cell>
          <cell r="Q267" t="str">
            <v>CLOSED</v>
          </cell>
          <cell r="R267">
            <v>0</v>
          </cell>
          <cell r="AE267">
            <v>0</v>
          </cell>
          <cell r="AF267">
            <v>7</v>
          </cell>
          <cell r="AG267" t="str">
            <v>05/12/11 KB - Closed as per e-mail from Christina McArthur as this change has been superseded by COR2433.                                                                                                      12/09/11 AK - On 05/09/11 an email was received from Tanya Parkinson stating that the EQ IR Date needs to be changed to 06/12/11. As this change is already at EQ-SENT status, we are unable to populate new dates into the original line. Following discussion, Tanya confirmed that no progress has yet been made on this project &amp; the EQ-SENT status has been wrongly communicated. This new line has therefore been created to monitor the change up to the EQ-SENT status. Once we have reached this point of the project, the new line (COR2137a) will close down &amp; progress will revert back into the original line (COR2137).</v>
          </cell>
        </row>
        <row r="268">
          <cell r="A268">
            <v>2149</v>
          </cell>
          <cell r="B268" t="str">
            <v>COR2149</v>
          </cell>
          <cell r="C268" t="str">
            <v>ASA Updates December 2010</v>
          </cell>
          <cell r="D268">
            <v>40826</v>
          </cell>
          <cell r="E268" t="str">
            <v>PD-CLSD</v>
          </cell>
          <cell r="F268">
            <v>40919</v>
          </cell>
          <cell r="G268">
            <v>0</v>
          </cell>
          <cell r="H268">
            <v>40500</v>
          </cell>
          <cell r="J268">
            <v>0</v>
          </cell>
          <cell r="K268" t="str">
            <v>ALL</v>
          </cell>
          <cell r="M268" t="str">
            <v>All Network Representatives</v>
          </cell>
          <cell r="N268" t="str">
            <v>Workload Meeting 24/11/10</v>
          </cell>
          <cell r="O268" t="str">
            <v>Andy Miller</v>
          </cell>
          <cell r="P268" t="str">
            <v>CO</v>
          </cell>
          <cell r="Q268" t="str">
            <v>COMPLETE</v>
          </cell>
          <cell r="R268">
            <v>0</v>
          </cell>
          <cell r="W268">
            <v>40728</v>
          </cell>
          <cell r="X268">
            <v>40728</v>
          </cell>
          <cell r="Y268" t="str">
            <v>XEC</v>
          </cell>
          <cell r="Z268">
            <v>0</v>
          </cell>
          <cell r="AC268" t="str">
            <v>SENT</v>
          </cell>
          <cell r="AD268">
            <v>40840</v>
          </cell>
          <cell r="AE268">
            <v>0</v>
          </cell>
          <cell r="AF268">
            <v>8</v>
          </cell>
          <cell r="AG268" t="str">
            <v>17/01/12 AK - It was agreed &amp; minuted at the CMSG meeting held on 11/01/12 that this change can be closed down.
24/10/11 AK - Email sent to Networks as SN IR stating "Following receipt of your individual Change Authorisations for the above Change Order, I can confirm that the changes specified are now in the process of being delivered and we will advise you when the changes are complete. Due to the nature of this change, your Change Authorisations resulted in direct implementation and therefore we will not be issuing a Scope Notification." CCN due date populated as 14/11/11 to maintain visibility.
10/10/11 AK - CA rec'd from Sean McGoldrick. All CA's have now been rec'd. 
23/08/11 AK - Email sent to Sean McGoldrick from Matthew Smith stating "With regard to the ASA update change order (CO 2149) we are still seeking your approval to proceed, could you confirm you are happy with the change?"
12/08/11 AK - CA rec'd from Alan Raper. Awaiting final authorisation from Sean McGoldrick.
01/08/11 AK - CA rec'd from Joanna Fergusson. Awaiting authorisations from Sean McGoldrick &amp; Alan Raper.
05/07/11 AK - Email sent by Andy Miller to Alan Raper stating "x to X is just a style change, it does not affect the document (we are registered with a big X). Transco can be changed to National Grid, a footnote would need to be added to explain the change so that anyone viewing the document could see that Transco was the signatory. If you like we can look at this for the next re-fresh. The case of the x does not affect the requirement to pay."
05/07/11 AK - CA rec'd from Simon Trivella late yesterday. Awaiting authorisations from Sean McGoldrick, Alan Raper &amp; Joanna Fersusson.
04/07/11 - Following the release of the BER, CA rec'd from Joel Martin. Awaiting authorisations from Sean McGoldrick, Simon Trivella, Alan Raper &amp; Joanna Fersusson.
04/07/11 - Following the release of the BER, email rec'd from Alan Raper stating "What is the logic that allows xoserve to go to Xoserve but Transco can't go to National Grid - I thought the rationale was that the frontispiece and sign-off page was frozen in time? Although as your invoice uses "xoserve as a trading name for xoserve Ltd" - does that mean I don't have to pay given that you are now Xoserve?"
04/07/11 AK - Email rec'd from Andy Miller submitting the BER to be forwarded to Networks. This change relates to changes to the ASA &amp; will not follow normal project rules. Authorisation to continue will be via CA from each Change Manager. Upon receipt of the final CA, proceed with "Change Authorisation (CA) received from NOR" remembering to forward all CAs through to the distribution list detailed in the Authorise Communicate document. 
09/06/11 AK - Update rec'd from Andy Miller. Contract will be going into XEC for approval in June. Next update from Andy is due early July.
19/04/11 AK - Update rec'd from Andy Miller. Networks have agreed the wording of the Contract. It now needs to go to XEC for approval but this is not expected to happen until late May 2011. Next update from Andy is due early June 2011.
03/03/11 AK - Update rec'd from Andy Miller. A draft version of the ASA Contract was sent out to Networks last week. Once they have agreed the wording of the Contract a Change Authorisation will need to be received from each Network in order to close down change.
06/01/11 AK - Update rec'd from Andy Miller. Change is still progressing. Once amendments have been made, document will be sent to Networks &amp; a CA from each will be req'd for authorisation.
24/11/10 AK - Email rec'd from Andy Miller on 18/11/10 submitting a Change Order for ASA updates. This change relates to changes to the ASA &amp; will not follow normal project rules. Andy has advised that this change will jump straight to the BEO.</v>
          </cell>
          <cell r="AH268" t="str">
            <v>CLSD</v>
          </cell>
          <cell r="AI268">
            <v>40919</v>
          </cell>
          <cell r="AL268">
            <v>40840</v>
          </cell>
          <cell r="AM268">
            <v>40840</v>
          </cell>
          <cell r="AN268">
            <v>40840</v>
          </cell>
          <cell r="AP268">
            <v>40861</v>
          </cell>
        </row>
        <row r="269">
          <cell r="A269">
            <v>2151</v>
          </cell>
          <cell r="B269" t="str">
            <v>COR2151</v>
          </cell>
          <cell r="C269" t="str">
            <v>CSEPs Migration</v>
          </cell>
          <cell r="D269">
            <v>41233</v>
          </cell>
          <cell r="E269" t="str">
            <v>PD-CLSD</v>
          </cell>
          <cell r="F269">
            <v>41946</v>
          </cell>
          <cell r="G269">
            <v>0</v>
          </cell>
          <cell r="H269">
            <v>40500</v>
          </cell>
          <cell r="I269">
            <v>41152</v>
          </cell>
          <cell r="J269">
            <v>0</v>
          </cell>
          <cell r="N269" t="str">
            <v>Workload Meeting 24/11/10</v>
          </cell>
          <cell r="O269" t="str">
            <v>Jessica Harris</v>
          </cell>
          <cell r="P269" t="str">
            <v>BI</v>
          </cell>
          <cell r="Q269" t="str">
            <v>COMPLETE</v>
          </cell>
          <cell r="R269">
            <v>0</v>
          </cell>
          <cell r="S269">
            <v>41946</v>
          </cell>
          <cell r="W269">
            <v>41233</v>
          </cell>
          <cell r="AC269" t="str">
            <v>PROD</v>
          </cell>
          <cell r="AD269">
            <v>41233</v>
          </cell>
          <cell r="AE269">
            <v>0</v>
          </cell>
          <cell r="AF269">
            <v>7</v>
          </cell>
          <cell r="AG269" t="str">
            <v>20/07/15 CM- Update from HR this is now confirmed as closed._x000D_
03/10/14 KB - Closedown document approved by Steve Adcock as no Process Owner.  _x000D_
10/02/14 KB - Update provided by AE in response to request for a CCN date - "I’m waiting for NG to confirm if a decommissioning activity has been successfully completed today and then it’s a case of waiting for NG invoices to arrive so that we can confirm the full project costs.  I imagine that the CCN can be provided at some time in mid – late March"._x000D_
01/10/13 KB - Note from Hannah confirming that "this has now implemented but we’re not in a position to provide a CCN date yet as we are awaiting a response from National Grid regarding decommissioning of the legacy system"._x000D_
02/09/13 KB - Comms note sent confirming successful implementation and now in PIS.  Manager Aligned report sent asking team to confirm implementation date.  _x000D_
23/01/13 KB - SN due date removed per e-mail from Jessica.  
05/12/12 KB- BA changed to Hannah Reddy per e-mail from Matt Rider.  ** SUE TREVERTON TO BE INCLUDED IN ALL CORRESPONDENCE FOR THIS CHANGE**
21/11/12 KB - Update provided by Jessica Harris - Approved on 20/11/12 - Analysis and design is due to start in December.                                                                                                                                               14/11/12 KB - PM changed from Andy Simpson to Andy Earnshaw as advised by AS.                                                                                                                                07/11/12 KB - Update provided by AE outside of Workload meeting - BER due date 20/11/12.                                                                                                                                                                                  26/09/12 KB - Update provided by Jessica outside of Workload meeting - Workpack response is due on 05/10/12.                                                                                                                                                                                            30/08/12 KB - Update provided by Jessica - Workpack under development to obtain supplier estimates.                                                                                                                                                        18/07/12 KB - Update provided by AK - PCC have sanctioned options but not delivery.  EQIR moved back to 31/08/12.  
03/07/12 KB - Update from Jessica - "Initial scoping work is commencing this week, when a project brief will be started"                                                                                                                                27/06/12 KB - Assigned to Andy Simpson/Jessica Harris per e-mail from Andy.                                                                                              25/06/12 KB - Update requested from Jessica.  In the interim this CO will be allocated to IW to ensure it is picked up.                                                                                                                          31/05/12 KB - Note from Jessica advising that a decision with regard to allocation is still ongoing.                                                                                                                                         30/05/12 KB - Discussed at Workload.  There change may potentially be undertaken by Lee Foster / Jessica Harris - KB to confirm.                                                                                                            25/05/12 AK - This change is currently unallocated. EQ IR date amended from 06/04/12 to 08/06/12 to allow month-turn activities to take place for May.
29/03/12 AK - Discussed at Workload Meeting on 28/03/12. EQ IR date amended from 14/03/12 to 06/04/12 to allow month-turn activities to take place for March.
27/02/12 AK - Discussed at Workload Meeting on 22/02/12. This change is currently unallocated, EQ IR date moved back from 22/02/12 to 14/03/12 in line with the next fully attended Workload Meeting.
16/02/12 AK - Discussed at Workload Meeting on 15/02/12. This change is currently unallocated. EQ IR date amended from 10/02/12 to 22/02/12.
06/02/12 AK - EQ IR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23/11/11 KB - Minutes from 16/11 Workload state that this change will be referred to the Portfolio Change Committee - KB to establish whether this happened.                                                                          
11/10/11 AK - Update rec'd from Chris Fears. Although this project is currently assigned to him, the work will not be carried out by Chris. This project needs to be shown as no manager assigned &amp; be discussed at the next Workload Meeting. The EQIR date of 30/09/11 has been removed, awaiting a new Project Manager to be allocated.
29/06/11 AK - Discussed at Workload Meeting today. Project Manager amended from Iain Collin to Chris Fears.
30/03/11 AK - Discussed at Workload Meeting today. EQ IR due date amended from 08/04/11 to 30/09/11.</v>
          </cell>
          <cell r="AH269" t="str">
            <v>CLSD</v>
          </cell>
          <cell r="AI269">
            <v>41946</v>
          </cell>
          <cell r="AJ269">
            <v>41187</v>
          </cell>
          <cell r="AO269">
            <v>41518</v>
          </cell>
          <cell r="AP269">
            <v>41729</v>
          </cell>
        </row>
        <row r="270">
          <cell r="A270">
            <v>2156</v>
          </cell>
          <cell r="B270" t="str">
            <v>COR2156</v>
          </cell>
          <cell r="C270" t="str">
            <v>System &amp; Process Solution for Modification Proposal 0317</v>
          </cell>
          <cell r="D270">
            <v>40571</v>
          </cell>
          <cell r="E270" t="str">
            <v>PD-CLSD</v>
          </cell>
          <cell r="F270">
            <v>41463</v>
          </cell>
          <cell r="G270">
            <v>0</v>
          </cell>
          <cell r="H270">
            <v>40508</v>
          </cell>
          <cell r="I270">
            <v>40522</v>
          </cell>
          <cell r="J270">
            <v>0</v>
          </cell>
          <cell r="K270" t="str">
            <v>ALL</v>
          </cell>
          <cell r="M270" t="str">
            <v>Robert Cameron-Higgs</v>
          </cell>
          <cell r="N270" t="str">
            <v>Workload Meeting 01/12/10</v>
          </cell>
          <cell r="O270" t="str">
            <v>Lorraine Cave</v>
          </cell>
          <cell r="P270" t="str">
            <v>CO</v>
          </cell>
          <cell r="Q270" t="str">
            <v>COMPLETE</v>
          </cell>
          <cell r="R270">
            <v>1</v>
          </cell>
          <cell r="T270">
            <v>1000</v>
          </cell>
          <cell r="U270">
            <v>40542</v>
          </cell>
          <cell r="V270">
            <v>40557</v>
          </cell>
          <cell r="W270">
            <v>40585</v>
          </cell>
          <cell r="X270">
            <v>40585</v>
          </cell>
          <cell r="Y270" t="str">
            <v>XM2 Review Meeting 25/01/11</v>
          </cell>
          <cell r="Z270">
            <v>81147</v>
          </cell>
          <cell r="AC270" t="str">
            <v>SENT</v>
          </cell>
          <cell r="AD270">
            <v>40578</v>
          </cell>
          <cell r="AE270">
            <v>0</v>
          </cell>
          <cell r="AF270">
            <v>3</v>
          </cell>
          <cell r="AG270" t="str">
            <v>08/07/13 - KB - Approval of closure granted at CMSG meeting and documented within meeting minutes.  _x000D_
10/09/12 KB - Transferred from DT to LC due to change in roles.                                                                             11/05/12 AK - Following a change to the Change Manager for WWU on 01/03/12, NOR amended from Simon Trivella to Robert Cameron-Higgs.
04/08/11 AK - Discussed at Workload Meeting on 03/08/11. Implementation took place as planned however there are some issues with differences between Gemini &amp; IP that need to be sorted out before project can close down.
18/05/11 AK - Update rec'd from Dave Turpin. Implementation is being carried out in two parts. The first implementation took place successfully on 09/05/11. The second implementation is planned for 31/07/11. Implementation due date amended from 09/05/11 to 31/07/11.
21/04/11 AK - Discussed at Workload Meeting on 20/04/11. UAT has been extended, therefore Implementation date has been amended from 30/04/11 to 09/05/11.
07/02/11 AK - Email sent by Rachel Nock to Networks stating "Please find attached an amended Scope Notification which now references “Distribution Networks” in the Customer field. The original version referenced “All Networks”. For clarification, as referenced in the BER the costs of this change are to be recovered from the Shippers via the User Pays regime; initially funded using Category 3; Distribution Networks only. Communication regarding the change will be provided to all Networks. Let me know if any further information is required."
27/01/11 AK - BER submitted by Rachel Nock for distribution to Networks. She has requested that it goes to "AND" but Tracking Sheet shows this as "ALL". I spoke to Rachel who confirmed it should go to "ALL".
09/12/10 AK - Discussed at Workload Meeting on 08/12/10. EQ IR is on target for 10/12/10. Business Analyst should be Rachel Nock.</v>
          </cell>
          <cell r="AH270" t="str">
            <v>CLSD</v>
          </cell>
          <cell r="AI270">
            <v>41463</v>
          </cell>
          <cell r="AJ270">
            <v>40535</v>
          </cell>
          <cell r="AK270">
            <v>40535</v>
          </cell>
          <cell r="AL270">
            <v>40585</v>
          </cell>
          <cell r="AM270">
            <v>40578</v>
          </cell>
          <cell r="AN270">
            <v>40578</v>
          </cell>
          <cell r="AO270">
            <v>40755</v>
          </cell>
        </row>
        <row r="271">
          <cell r="A271">
            <v>2087</v>
          </cell>
          <cell r="B271" t="str">
            <v>COR2087</v>
          </cell>
          <cell r="C271" t="str">
            <v>System &amp; Process Solution for Modification Proposal 0229</v>
          </cell>
          <cell r="D271">
            <v>40878</v>
          </cell>
          <cell r="E271" t="str">
            <v>PD-CLSD</v>
          </cell>
          <cell r="F271">
            <v>41337</v>
          </cell>
          <cell r="G271">
            <v>0</v>
          </cell>
          <cell r="H271">
            <v>40506</v>
          </cell>
          <cell r="I271">
            <v>40520</v>
          </cell>
          <cell r="J271">
            <v>0</v>
          </cell>
          <cell r="K271" t="str">
            <v>ALL</v>
          </cell>
          <cell r="M271" t="str">
            <v>Robert Cameron-Higgs</v>
          </cell>
          <cell r="N271" t="str">
            <v>Workload Meeting 24/11/10</v>
          </cell>
          <cell r="O271" t="str">
            <v>Lorraine Cave</v>
          </cell>
          <cell r="P271" t="str">
            <v>CO</v>
          </cell>
          <cell r="Q271" t="str">
            <v>COMPLETE</v>
          </cell>
          <cell r="R271">
            <v>1</v>
          </cell>
          <cell r="T271">
            <v>1200</v>
          </cell>
          <cell r="U271">
            <v>40542</v>
          </cell>
          <cell r="V271">
            <v>40557</v>
          </cell>
          <cell r="W271">
            <v>40875</v>
          </cell>
          <cell r="Y271" t="str">
            <v>Pre Sanc Meeting 15/11/11</v>
          </cell>
          <cell r="AC271" t="str">
            <v>SENT</v>
          </cell>
          <cell r="AD271">
            <v>40884</v>
          </cell>
          <cell r="AE271">
            <v>0</v>
          </cell>
          <cell r="AF271">
            <v>3</v>
          </cell>
          <cell r="AG271" t="str">
            <v>04/03/13 KB - COR2087 closed as no response/objection received from RC-H (as directed by Steve Adcock) _x000D_
28/02/13 KB - E mail sent to RC-H requesting approval of the CCN sent in October 2012.  Response requested by Friday 1st March.  _x000D_
11/09/12 KB - CCN due date moved back to 26/09/12 per verbal update from Iain Snookes.                                                                                   10/09/12 KB - Transferred from DT to LC due to change in roles.                                                                                                           03/8/2012 PM -  CCN due date chaged to 12/09 as per email from Ian Snookes
25/07/12 KB - Awaiting final invoices - CCN due date moved back to 31/08 per DT.  29/05/12 KB - Following discussion at last Workload meeting, DT confirmed verbally that change was successfully implemented.                                                                                            11/05/12 AK - Following a change to the Change Manager for WWU on 01/03/12, NOR amended from Simon Trivella to Robert Cameron-Higgs. 
08/04/11 AK - Email rec'd from Rachel Nock stating that the BER has been postponed until COR2156 (Mod317) has been implemented. BER due date of 20/04/11 has been removed &amp; change put on hold pending COR2156.</v>
          </cell>
          <cell r="AH271" t="str">
            <v>CLSD</v>
          </cell>
          <cell r="AI271">
            <v>41337</v>
          </cell>
          <cell r="AJ271">
            <v>40535</v>
          </cell>
          <cell r="AK271">
            <v>40535</v>
          </cell>
          <cell r="AL271">
            <v>40892</v>
          </cell>
          <cell r="AM271">
            <v>40892</v>
          </cell>
          <cell r="AO271">
            <v>41047</v>
          </cell>
          <cell r="AP271">
            <v>41164</v>
          </cell>
        </row>
        <row r="272">
          <cell r="A272">
            <v>2393</v>
          </cell>
          <cell r="B272" t="str">
            <v>COR2393</v>
          </cell>
          <cell r="C272" t="str">
            <v>UNC MOD 390 "Introduction of a Supply Point Offtake Rate and Monitoring Process"</v>
          </cell>
          <cell r="D272">
            <v>40973</v>
          </cell>
          <cell r="E272" t="str">
            <v>PD-CLSD</v>
          </cell>
          <cell r="F272">
            <v>41248</v>
          </cell>
          <cell r="G272">
            <v>0</v>
          </cell>
          <cell r="H272">
            <v>40785</v>
          </cell>
          <cell r="J272">
            <v>0</v>
          </cell>
          <cell r="K272" t="str">
            <v>ADN</v>
          </cell>
          <cell r="M272" t="str">
            <v>Joel Martin</v>
          </cell>
          <cell r="N272" t="str">
            <v>Workload Meeting 07/09/11</v>
          </cell>
          <cell r="O272" t="str">
            <v>Lorraine Cave</v>
          </cell>
          <cell r="P272" t="str">
            <v>CO</v>
          </cell>
          <cell r="Q272" t="str">
            <v>COMPLETE</v>
          </cell>
          <cell r="R272">
            <v>1</v>
          </cell>
          <cell r="T272">
            <v>0</v>
          </cell>
          <cell r="U272">
            <v>40945</v>
          </cell>
          <cell r="V272">
            <v>40959</v>
          </cell>
          <cell r="W272">
            <v>40968</v>
          </cell>
          <cell r="X272">
            <v>40968</v>
          </cell>
          <cell r="Y272" t="str">
            <v>Extraordinary Pre Sanction Review Meeting 27/02/12</v>
          </cell>
          <cell r="AC272" t="str">
            <v>SENT</v>
          </cell>
          <cell r="AD272">
            <v>40987</v>
          </cell>
          <cell r="AE272">
            <v>0</v>
          </cell>
          <cell r="AF272">
            <v>3</v>
          </cell>
          <cell r="AG272" t="str">
            <v xml:space="preserve">05/12/12 KB - E mail received from Joel Martin authorising closure of COR2393.                                             
04/12/12 KB - Update requested - see e-mail from Max Pemberton.  
10/09/12 KB - Transferred from DT to LC due to change in roles.                                                                                                                    27/03/12 AK - Sally Flynn confirmed that this change was implemented successfully as planned. CCN is now planned for 11/05/12.
18/01/12 AK - Update rec'd from Julie Smart. The Business Analyst for this project is Sally Flynn.
16/01/12 AK - Update rec'd from Dave Turpin stating that an EQR will be sent by 27/01/12. EQ IR date removed &amp; EQR due date populated as 27/01/12.
06/01/12 AK - Discussed at Workload Meeting on 04/01/12. This has been discussed at CMSG &amp; we are currently awaiting information from the Networks. Project Team to supply a new EQ IR date.
01/11/11 AK - EQ IR date amended from 12/10/11 to 12/11/11 per Dave Turpin.
28/10/11 AK - Discussed at Workload Meeting on 26/10/11. This is an external change however the date has not been agreed with the NOR. This was discussed at CMSG on 12/10/11 &amp; we are currently awaiting information from Networks. Project Team to supply new EQ IR date.
12/10/11 AK - Change is due to be discussed at CMSG today, therefore EQIR date amended from 14/09/11 to 12/10/11.
12/10/11 AK - Discussed at Workload Meeting today. This is an external change however the EQIR date has not been agreed with the NOR. This will be discussed again at CMSG today.
23/09/11 AK - Discussed at CMSG on 14/09/11. Minutes state "Meeting discussed and clarified details within the Change Order. There is a requirement for Networks to provide the Xoserve Operational teams with the Site ID for each meter point at a shared site."  
12/09/11 AK - Email sent to Joel Martin stating "We acknowledge receipt of the attached Change Order which has been given the reference number above.  As per your suggestion, we will discuss this with you at the CMSG Meeting on Wednesday, 14th September 2011 where we will provide you with the date that our initial response will be delivered." EQ IR amended from 13/09/11 to 14/09/11 - awaiting update from CMSG.
09/09/11 AK - Lorraine Cave confirmed that the Project Manager for this change will be Dave Turpin.
08/09/11 AK - Change was approved at the Workload Meeting on 07/09/11, however it is currently unallocated due to existing workload &amp; limited resources. Dave Turpin will discuss this change with Lorraine Cave. 
06/09/11 AK - An update was provided by Dave Addison stating that although the MOD has not gone through, it does need to be a Change Order. The requirements are for a simple IP report so Xoserve should give a firm price through the EQR / BER, however we need to check that the required data is on IP.
31/08/11 AK - Following discussion at the Workload Meeting today, it was felt that this should be an Evaluation Request rather than a COR as the Modification has not been approved. Dave Addison took an action to speak to Joel Martin for clarification.  </v>
          </cell>
          <cell r="AH272" t="str">
            <v>CLSD</v>
          </cell>
          <cell r="AI272">
            <v>41248</v>
          </cell>
          <cell r="AJ272">
            <v>40935</v>
          </cell>
          <cell r="AK272">
            <v>40935</v>
          </cell>
          <cell r="AL272">
            <v>40987</v>
          </cell>
          <cell r="AM272">
            <v>40987</v>
          </cell>
          <cell r="AN272">
            <v>40987</v>
          </cell>
          <cell r="AO272">
            <v>40991</v>
          </cell>
          <cell r="AP272">
            <v>41040</v>
          </cell>
        </row>
        <row r="273">
          <cell r="A273">
            <v>2406</v>
          </cell>
          <cell r="B273" t="str">
            <v>COR2406</v>
          </cell>
          <cell r="C273" t="str">
            <v>NGN File Transfer Changes</v>
          </cell>
          <cell r="E273" t="str">
            <v>EQ-CLSD</v>
          </cell>
          <cell r="F273">
            <v>41668</v>
          </cell>
          <cell r="G273">
            <v>0</v>
          </cell>
          <cell r="H273">
            <v>40801</v>
          </cell>
          <cell r="I273">
            <v>40815</v>
          </cell>
          <cell r="J273">
            <v>0</v>
          </cell>
          <cell r="K273" t="str">
            <v>NNW</v>
          </cell>
          <cell r="L273" t="str">
            <v>NGN</v>
          </cell>
          <cell r="M273" t="str">
            <v>Joanna Ferguson</v>
          </cell>
          <cell r="N273" t="str">
            <v>Workload Meeting 22/09/11</v>
          </cell>
          <cell r="O273" t="str">
            <v>Lorraine Cave</v>
          </cell>
          <cell r="P273" t="str">
            <v>CO</v>
          </cell>
          <cell r="Q273" t="str">
            <v>COMPLETE</v>
          </cell>
          <cell r="R273">
            <v>1</v>
          </cell>
          <cell r="AE273">
            <v>0</v>
          </cell>
          <cell r="AF273">
            <v>5</v>
          </cell>
          <cell r="AG273" t="str">
            <v>10/09/12 KB - Transferred from DT to LC due to change in roles.                                                                                   23/01/12 AK - Email sent to Joanna Ferguson from Dave Turpin stating "I'm trying to get the costs from the service provider in order to provide a BER for the COR2406 NGN DN Link Access through which we will charge for the external costs (still expected to be less than £5k)."
14/10/11 AK - Email rec'd from Joanna Fergusson stating "I have advised that I thought the request below would be unlikely due to the sensitive nature of the transactions, i.e. setting meter point status to Dead, but said I would pass on the enquiry. Can you please advise." Dave Turpin sent an email response stating "I have tried calling you a couple of times - I think the message has already gone back that there is no public access. From the note I sent you last week with the config.details, it would appear that the information we have provided requires the connection between NGN (or 3rd party) and NG servers to already be established. Denis Regan has had a couple of conversations with Raman at Enzen and David Waite. I think the upshot is that we will probably need to engage some CSC/Cable and Wireless resources to carry out some configuration work at the National Grid side. This will then enable NGN or whoever is required to link into the National Grid system and from there access DN Link. I believe Raman is going to send through some details to Denis regarding the locations at the NGN side that will enable us to talk to CSC/C&amp;W. During the course of this afternoon's conversations it has also been highlighted that you may need access for ConQuest data flows. Can you confirm whether this will be the case? Can you give me a call to discuss further the implications of being unable to access DNLink and any contingent arrangements that may be required."
11/10/11 AK - Update rec'd from Dave Turpin. The date of 22/09/11 when the file was sent to Joanna should be the Implementation date. This change was actually run as a small change &amp; therefore normal project documentation has not been used. Currently awaiting confirmation from Joanna for closure of this change. CCN due date populated as 01/11/11 to ensure visibility is not lost.
29/09/11 AK - Email sent to Joanna Fergusson by Dave Turpin on 22/09/11 stating "The attached file is the IS Ops analysis to show the file flows. This excludes anything that is issued by e-mail and is locally generated by Operational Teams. I have not had the chance to do the comparison with your spreadsheet yet but have forwarded this to you in the meanwhile." This email equates to the EQ IR. Awaiting notification from Joanna to confirm this spreadsheet solves her request. EQR due date popluated as 07/10/11 to ensure visibility is not lost.</v>
          </cell>
          <cell r="AO273">
            <v>40808</v>
          </cell>
          <cell r="AP273">
            <v>40848</v>
          </cell>
        </row>
        <row r="274">
          <cell r="A274">
            <v>2411</v>
          </cell>
          <cell r="B274" t="str">
            <v>COR2411</v>
          </cell>
          <cell r="C274" t="str">
            <v>Code Repository Migration Code Configuration Tool</v>
          </cell>
          <cell r="D274">
            <v>41260</v>
          </cell>
          <cell r="E274" t="str">
            <v>PD-CLSD</v>
          </cell>
          <cell r="F274">
            <v>41858</v>
          </cell>
          <cell r="G274">
            <v>0</v>
          </cell>
          <cell r="H274">
            <v>40806</v>
          </cell>
          <cell r="I274">
            <v>40857</v>
          </cell>
          <cell r="J274">
            <v>0</v>
          </cell>
          <cell r="N274" t="str">
            <v>Workload Meeting 28/09/11</v>
          </cell>
          <cell r="O274" t="str">
            <v>Jessica Harris</v>
          </cell>
          <cell r="P274" t="str">
            <v>BI</v>
          </cell>
          <cell r="Q274" t="str">
            <v>COMPLETE</v>
          </cell>
          <cell r="R274">
            <v>0</v>
          </cell>
          <cell r="S274">
            <v>41858</v>
          </cell>
          <cell r="W274">
            <v>41260</v>
          </cell>
          <cell r="AC274" t="str">
            <v>PROD</v>
          </cell>
          <cell r="AD274">
            <v>41282</v>
          </cell>
          <cell r="AE274">
            <v>0</v>
          </cell>
          <cell r="AF274">
            <v>7</v>
          </cell>
          <cell r="AG274" t="str">
            <v>17/01/14 KB - Update providd by AE - PIS ended on 17/01/14, project in closedown._x000D_
23/01/13 KB - SNIR due date removed per e-mail from Jessica.   
08/01/13 KB - Business Case approved at XEC on 17/12/12, per e-mail from AE._x000D_
11/12/12 KB - Update received from Jessica Harris "Business Case going to XEC on 17/12/12"
14/11/12 KB - PM changed from Andy Simpson to Andy Earnshaw as advised by AS._x000D_
06/11/12 KB - PM changed from Andrew Boyton to Andy Simpson per e-mail from Andy E._x000D_
_x000D_
18/07/12 KB - Update provided by AK - The Project Brief is currently with Sandra Simpson for approval (all other signatories obtained).  Assign to Andy Earnshaw as Business Analyst.                  27/06/12 KB - Matt Rider advised that EQR (Project Brief) should be populated as 29/06/12._x000D_
_x000D_
30/05/12 KB - Discussed at Workload meeting - this change is now allocated to Andrew Boyton._x000D_
_x000D_
25/05/12 AK - This change is currently unallocated. EQR date amended from 06/04/12 to 08/06/12 to allow month-turn activities to take place for May.
29/03/12 AK - Discussed at Workload Meeting on 28/03/12. EQR date amended from 14/03/12 to 06/04/12 to allow month-turn activities to take place for March.
20/03/12 AK - Email rec'd from Robert T Smith requesting that the name of this project is amended from "Code Configuration Tool" to "Code Repository Migration" to bring it into line with the Finance Sheets.
27/02/12 AK - Discussed at Workload Meeting on 22/02/12. This change is currently unallocated. EQR due date maved back from 22/02/12 to 14/03/12 in line with the next fully attended Workload Meeting.
16/02/12 AK - Discussed at Workload Meeting on 15/02/12. This change is currently unallocated. EQ IR date amended from 10/02/12 to 22/02/12.
06/02/12 AK - EQR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EQR due date amended from 20/01/12 to 31/01/12.
23/11/11 KB - Discussed briefly at Workload but remains unallocated as no available resource.                                                                                                                                                                                                          10/11/11 AK - Matt Rider has supplied an EQ IR for this change stating "We confirm receipt of the above Change Order and can confirm that the Evaluation Quotation Report will be delivered on 20/01/12. Please note that this change is currently unallocated. The Project Portfolio Change Committee have identified this change as a required project and are undertaking discussions to identify where this best sits within P&amp;CM. The date in which the provision of an EQR can be delivered reflects this current position." however the change remains unallocated.
09/11/11 AK - Discussed Lee Foster has confirmed that he cannot take responsibility for this change. This will remain as an unallocated change until a Project Manager can be assigned.
27/10/11 AK - Discussed at Workload Meeting on 26/10/11. Chris Fears had previously advised that this change will be merged with COR2411 - Code Configuration Tool &amp; this work would be carried out by Lee Foster. Matt Rider advised that he was not aware of this change becoming Lee's responsibility &amp; therefore he would like to speak to Lee before the change is formally allocated. EQ IR populated as 09/11/11 to maintain visibility.
07/10/11 AK - Update rec'd from Lee Foster. The tool is being delivered through GRP but this project is to look at how other projects interact with it. His team are currently writing the Project Brief but will not necessarily be running the project. Andrew Boyton &amp; Jessica Harris's names should be removed from this project &amp; the project will need to go back into the Workload Meeting to be assigned to a Project Manager. 
29/09/11 AK - Andrew Boyton requested this change which shall possibly be delivered by GRP. The analyst for this change will be Jessica Harris.</v>
          </cell>
          <cell r="AH274" t="str">
            <v>CLSD</v>
          </cell>
          <cell r="AI274">
            <v>41858</v>
          </cell>
          <cell r="AJ274">
            <v>41089</v>
          </cell>
          <cell r="AK274">
            <v>41089</v>
          </cell>
          <cell r="AO274">
            <v>41407</v>
          </cell>
          <cell r="AP274">
            <v>41686</v>
          </cell>
        </row>
        <row r="275">
          <cell r="A275">
            <v>2417</v>
          </cell>
          <cell r="B275" t="str">
            <v>COR2417</v>
          </cell>
          <cell r="C275" t="str">
            <v>Voluntary Discontinuance Datafix</v>
          </cell>
          <cell r="D275">
            <v>40932</v>
          </cell>
          <cell r="E275" t="str">
            <v>PD-CLSD</v>
          </cell>
          <cell r="F275">
            <v>41015</v>
          </cell>
          <cell r="G275">
            <v>0</v>
          </cell>
          <cell r="H275">
            <v>40812</v>
          </cell>
          <cell r="I275">
            <v>40826</v>
          </cell>
          <cell r="J275">
            <v>0</v>
          </cell>
          <cell r="K275" t="str">
            <v>TNO</v>
          </cell>
          <cell r="M275" t="str">
            <v>Sean McGoldrick</v>
          </cell>
          <cell r="N275" t="str">
            <v>Workload Meeting 28/09/11</v>
          </cell>
          <cell r="O275" t="str">
            <v>Andy Simpson</v>
          </cell>
          <cell r="P275" t="str">
            <v>CO</v>
          </cell>
          <cell r="Q275" t="str">
            <v>COMPLETE</v>
          </cell>
          <cell r="R275">
            <v>1</v>
          </cell>
          <cell r="T275">
            <v>0</v>
          </cell>
          <cell r="U275">
            <v>40841</v>
          </cell>
          <cell r="V275">
            <v>40855</v>
          </cell>
          <cell r="W275">
            <v>40921</v>
          </cell>
          <cell r="X275">
            <v>40921</v>
          </cell>
          <cell r="Y275" t="str">
            <v>Pre Sanction Review Meeting 20/12/11</v>
          </cell>
          <cell r="Z275">
            <v>3928</v>
          </cell>
          <cell r="AC275" t="str">
            <v>SENT</v>
          </cell>
          <cell r="AD275">
            <v>40954</v>
          </cell>
          <cell r="AE275">
            <v>0</v>
          </cell>
          <cell r="AF275">
            <v>5</v>
          </cell>
          <cell r="AG275" t="str">
            <v xml:space="preserve">21/03/12 AK - Email rec'd from Andy Simpson confirming that implementation was completed on 16/03/12 &amp; CCN date to be set as 06/04/12.
07/02/12 AK - Matt Rider advised that the SN would be delivered by 15/02/12.
30/01/12 AK - Email rec'd from Hannah Reddy on 25/01/12 requesting that the Project Manager for this change is amended from Lee Foster to Andy Simpson.
02/11/11 AK - BA changed from Taj Basra to Jo Harze per Matt Rider.    
20/10/11 KB - BA changed from Matt Rider to Taj Basra per Jo Harze.                                              
03/10/11 KB - Email received from Simon Cave on 30/09/11 requesting that Nigel Humphrey be copied into any future correspondence in relation to this Change Order. </v>
          </cell>
          <cell r="AH275" t="str">
            <v>CLSD</v>
          </cell>
          <cell r="AI275">
            <v>41015</v>
          </cell>
          <cell r="AJ275">
            <v>40840</v>
          </cell>
          <cell r="AK275">
            <v>40840</v>
          </cell>
          <cell r="AL275">
            <v>40946</v>
          </cell>
          <cell r="AM275">
            <v>40954</v>
          </cell>
          <cell r="AN275">
            <v>40954</v>
          </cell>
          <cell r="AO275">
            <v>40984</v>
          </cell>
          <cell r="AP275">
            <v>41005</v>
          </cell>
        </row>
        <row r="276">
          <cell r="A276">
            <v>2446</v>
          </cell>
          <cell r="B276" t="str">
            <v>COR2446</v>
          </cell>
          <cell r="C276" t="str">
            <v>Confirmation Tool</v>
          </cell>
          <cell r="D276">
            <v>41341</v>
          </cell>
          <cell r="E276" t="str">
            <v>PD-CLSD</v>
          </cell>
          <cell r="F276">
            <v>41831</v>
          </cell>
          <cell r="G276">
            <v>0</v>
          </cell>
          <cell r="H276">
            <v>41103</v>
          </cell>
          <cell r="I276">
            <v>41117</v>
          </cell>
          <cell r="J276">
            <v>0</v>
          </cell>
          <cell r="K276" t="str">
            <v>ALL</v>
          </cell>
          <cell r="M276" t="str">
            <v>Alan Raper</v>
          </cell>
          <cell r="N276" t="str">
            <v>Workload Meeting 18/07/12</v>
          </cell>
          <cell r="O276" t="str">
            <v>Lorraine Cave</v>
          </cell>
          <cell r="P276" t="str">
            <v>CO</v>
          </cell>
          <cell r="Q276" t="str">
            <v>COMPLETE</v>
          </cell>
          <cell r="R276">
            <v>1</v>
          </cell>
          <cell r="S276">
            <v>41831</v>
          </cell>
          <cell r="U276">
            <v>41127</v>
          </cell>
          <cell r="V276">
            <v>41141</v>
          </cell>
          <cell r="W276">
            <v>41333</v>
          </cell>
          <cell r="Y276" t="str">
            <v>Pre Sanction Review Meeting 05/02/13</v>
          </cell>
          <cell r="Z276">
            <v>392104</v>
          </cell>
          <cell r="AC276" t="str">
            <v>SENT</v>
          </cell>
          <cell r="AD276">
            <v>41354</v>
          </cell>
          <cell r="AE276">
            <v>0</v>
          </cell>
          <cell r="AF276">
            <v>3</v>
          </cell>
          <cell r="AG276" t="str">
            <v>09/06/14 KB - Business Case going to XEC on 10/06 for re-approval (as below P20). Once approved, a CCN will be produced.  Business Case approved at Pre Sanction on 04/06/14.  _x000D_
_x000D_
21/03/2013 AT - SN Sent_x000D_
_x000D_
08/03/2013 AT - CA Received_x000D_
_x000D_
18/01/13  KB - BER due date moved back to 28/02/12 as advised by Lorraine Cave._x000D_
_x000D_
10/12/12 KB - See note from LC advising that new BER date will be agreed with Alan before or during CMSG meeting scheduled for 11/12/12._x000D_
_x000D_
07/12/2012 AT - LC informed us of a new BER Delivery Day 6 weeks after the 7/12/2012 therefore new delivery date is: 18th January 2013_x000D_
_x000D_
26/10/12 CM- Received email from Darran Dredge advising that the BER delivery date is now the 07/12/12, this has been agreed with Alan Raper._x000D_
_x000D_
17/10/12 CM- The current BER due date will be changing due to it linking to EU21._x000D_
_x000D_
13/08/12 KB - BEO received date amended to 06/08/12 due to time received on Fri 03/08 - BEIR due date set to 20/08/12._x000D_
_x000D_
03/08/12 PM - EQR Issued as per email from DD_x000D_
_x000D_
26/7/12 PM - EQIR Sent on 27/7/12. EQR Due 06/8/2012</v>
          </cell>
          <cell r="AH276" t="str">
            <v>CLSD</v>
          </cell>
          <cell r="AI276">
            <v>41831</v>
          </cell>
          <cell r="AJ276">
            <v>41127</v>
          </cell>
          <cell r="AK276">
            <v>41127</v>
          </cell>
          <cell r="AL276">
            <v>41355</v>
          </cell>
          <cell r="AM276">
            <v>41372</v>
          </cell>
          <cell r="AO276">
            <v>41580</v>
          </cell>
        </row>
        <row r="277">
          <cell r="A277">
            <v>2449</v>
          </cell>
          <cell r="B277" t="str">
            <v>COR2449</v>
          </cell>
          <cell r="C277" t="str">
            <v>Retention of MAM ID in Transporter Systems at change of Shipper (MOD 437)</v>
          </cell>
          <cell r="D277">
            <v>41431</v>
          </cell>
          <cell r="E277" t="str">
            <v>PD-CLSD</v>
          </cell>
          <cell r="F277">
            <v>41649</v>
          </cell>
          <cell r="G277">
            <v>1</v>
          </cell>
          <cell r="H277">
            <v>41290</v>
          </cell>
          <cell r="I277">
            <v>41304</v>
          </cell>
          <cell r="J277">
            <v>0</v>
          </cell>
          <cell r="K277" t="str">
            <v>ADN</v>
          </cell>
          <cell r="M277" t="str">
            <v>Joel Martin</v>
          </cell>
          <cell r="N277" t="str">
            <v>Workload Meeting 23/01/2013</v>
          </cell>
          <cell r="O277" t="str">
            <v xml:space="preserve">Lee Chambers </v>
          </cell>
          <cell r="P277" t="str">
            <v>CO</v>
          </cell>
          <cell r="Q277" t="str">
            <v>CLOSED</v>
          </cell>
          <cell r="R277">
            <v>1</v>
          </cell>
          <cell r="U277">
            <v>41320</v>
          </cell>
          <cell r="V277">
            <v>41334</v>
          </cell>
          <cell r="W277">
            <v>41432</v>
          </cell>
          <cell r="Y277" t="str">
            <v>Pre Sanction Meeting 04/06/13</v>
          </cell>
          <cell r="AC277" t="str">
            <v>SENT</v>
          </cell>
          <cell r="AD277">
            <v>41444</v>
          </cell>
          <cell r="AE277">
            <v>0</v>
          </cell>
          <cell r="AF277">
            <v>3</v>
          </cell>
          <cell r="AG277" t="str">
            <v>15/02/13 KB - External Spend Category changed to Pot 3 per e-mail from Joel Martin - this was originally submitted as a Pot 4 (All Network) funded changed however this was challenged by Sean McGoldrick (UKT).</v>
          </cell>
          <cell r="AH277" t="str">
            <v>CLSD</v>
          </cell>
          <cell r="AI277">
            <v>41649</v>
          </cell>
          <cell r="AJ277">
            <v>41318</v>
          </cell>
          <cell r="AL277">
            <v>41444</v>
          </cell>
          <cell r="AM277">
            <v>41444</v>
          </cell>
          <cell r="AO277">
            <v>41480</v>
          </cell>
          <cell r="AP277">
            <v>41578</v>
          </cell>
        </row>
        <row r="278">
          <cell r="A278">
            <v>2456</v>
          </cell>
          <cell r="B278" t="str">
            <v>COR2456</v>
          </cell>
          <cell r="C278" t="str">
            <v>National Grid Transmission CO15_b and CO15_n Reports from Gemini</v>
          </cell>
          <cell r="E278" t="str">
            <v>PD-CLSD</v>
          </cell>
          <cell r="F278">
            <v>41827</v>
          </cell>
          <cell r="G278">
            <v>0</v>
          </cell>
          <cell r="H278">
            <v>40890</v>
          </cell>
          <cell r="I278">
            <v>41068</v>
          </cell>
          <cell r="J278">
            <v>0</v>
          </cell>
          <cell r="K278" t="str">
            <v>NNW</v>
          </cell>
          <cell r="L278" t="str">
            <v>NGT</v>
          </cell>
          <cell r="M278" t="str">
            <v>Sean McGoldrick</v>
          </cell>
          <cell r="N278" t="str">
            <v>Workload Meeting 14/12/11</v>
          </cell>
          <cell r="O278" t="str">
            <v>Lorraine Cave</v>
          </cell>
          <cell r="P278" t="str">
            <v>BI</v>
          </cell>
          <cell r="Q278" t="str">
            <v>COMPLETE</v>
          </cell>
          <cell r="R278">
            <v>0</v>
          </cell>
          <cell r="S278">
            <v>41827</v>
          </cell>
          <cell r="AE278">
            <v>0</v>
          </cell>
          <cell r="AF278">
            <v>6</v>
          </cell>
          <cell r="AG278" t="str">
            <v>30/06/15- CM Confirmation from Andy Miller and Darran Dredge to close this CO. Audit purposes we only need any email from Andy Miller confirming closure._x000D_
_x000D_
29/06/2015- CM - Closed confirmed with Lorraine Cave and Darren Dredge._x000D_
02/01/14 KB - Update from Darran stating that reports have delivered.  Advised Darran that we would need approval to close from the Process Owner. _x000D_
24/10/12 KB - Update from Darran Dredge - "COR2456 has now been re classified as a business improvement project.  Funding is coming from pot 6 and no BER is scheduled to be sent out to NGT"  Spend category changed from 5 to 6 and dates removed.                                                                 12/10/12 KB - Update provided by Darran Dredge "This was on hold for some time due to lack of environments and ability to deliver.  Due to a change in solution option a more favourable delivery option was muted.  Can we mark this as EQR not required and going straight to BER?  BER is due Oct 29th"  Status moved to BE-PROD.  
 25/05/12 AK - This was discussed at Workload Meeting on 23/05/12. The change has now been allocated to Lorraine Cave. EQ IR date amended from 06/04/12 to 08/06/12 to allow month-turn activities to take place for May.
29/03/12 AK - Discussed at Workload Meeting on 28/03/12. EQ IR date amended from 14/03/12 to 06/04/12 to allow month-turn activities to take place for March.
27/02/12 AK - Discussed at Workload Meeting on 22/02/12. This change is currently unallocated. EQ IR date moved back to 14/03/12 in line with the next fully attended Workload Meeting.
16/02/12 AK - Discussed at Workload Meeting on 15/02/12. This change is currently unallocated. EQ IR date amended from 10/02/12 to 22/02/12.
06/02/12 AK - EQ IR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EQ IR due date amended from 20/01/12 to 31/01/12.
21/12/11 AK - This change was discussed at the Workload Meeting today. This Change Recommendation was raised by Lee Chambers on 13/12/11 on behalf of Sean McGoldrick at NGT. This is an internal change until a formal communication has been sent to the Network. Once this has happened, this change will be classed as an externally reportable change. This change is currently unallocated due to existing workload &amp; limited resources. The EQ IR was due on 29/12/11. This has been moved back to 20/01/12.</v>
          </cell>
        </row>
        <row r="279">
          <cell r="A279">
            <v>2514</v>
          </cell>
          <cell r="B279" t="str">
            <v>COR2514</v>
          </cell>
          <cell r="C279" t="str">
            <v>LDZ Site Configuration</v>
          </cell>
          <cell r="D279">
            <v>41171</v>
          </cell>
          <cell r="E279" t="str">
            <v>PD-IMPD</v>
          </cell>
          <cell r="F279">
            <v>41185</v>
          </cell>
          <cell r="G279">
            <v>0</v>
          </cell>
          <cell r="H279">
            <v>40900</v>
          </cell>
          <cell r="I279">
            <v>40919</v>
          </cell>
          <cell r="J279">
            <v>0</v>
          </cell>
          <cell r="K279" t="str">
            <v>ALL</v>
          </cell>
          <cell r="M279" t="str">
            <v>Sean McGoldrick</v>
          </cell>
          <cell r="N279" t="str">
            <v>Workload Meeting 04/01/12</v>
          </cell>
          <cell r="O279" t="str">
            <v>Dave Addison</v>
          </cell>
          <cell r="P279" t="str">
            <v>CO</v>
          </cell>
          <cell r="Q279" t="str">
            <v>LIVE</v>
          </cell>
          <cell r="R279">
            <v>1</v>
          </cell>
          <cell r="T279">
            <v>0</v>
          </cell>
          <cell r="U279">
            <v>40935</v>
          </cell>
          <cell r="V279">
            <v>40949</v>
          </cell>
          <cell r="W279">
            <v>41019</v>
          </cell>
          <cell r="X279">
            <v>41019</v>
          </cell>
          <cell r="Y279" t="str">
            <v>Pre Sanction Revierw Meeting 17/04/12</v>
          </cell>
          <cell r="Z279">
            <v>0</v>
          </cell>
          <cell r="AC279" t="str">
            <v>SENT</v>
          </cell>
          <cell r="AD279">
            <v>41185</v>
          </cell>
          <cell r="AE279">
            <v>0</v>
          </cell>
          <cell r="AF279">
            <v>4</v>
          </cell>
          <cell r="AG279" t="str">
            <v>22/09/15- CM - Drafted CCN produced by Nisha today and sent to LC for review._x000D_
21/09/15- CM  Expenditure Approval Form for this and so it’s not one that I’ve got any paperwork for._x000D_
Approved time bookings comes to £3,479.49._x000D_
18/08/15 DC sent an email to Dave Addision asking if the CCN had been produced when requested by KB back in 2014._x000D_
20/03/14 Moved to PD-IMPD per email from Dave Addiosn.  CCN to be produced. _x000D_
27/06/12 KB - Revised BER issued to Networks after approval from Emma Smith.                                                                   15/06/12 KB - Revised BER received from Dave Addison for circulation to Pre Sanction members.  Document should be circulated with the following wording - This is a revised version of the BER that was approved at the Pre Sanction meeting in April 2012 and reflects minor changes in scope requested by National Grid Transmission.  These changes do not impact upon the costs and timescales for the project and it is therefore recommended that this revised document is issued for your information only without the requirement for further feedback or an additional Pre Sanction meeting.   Dave also advised that the revised BER should be circulated to Networks after a period of review and recommended a cut off of Tuesday lunchtime (19th June).                           
26/04/12 AK - Dawn Burdett advised that she will be the analyst dealing with this change.</v>
          </cell>
          <cell r="AJ279">
            <v>40935</v>
          </cell>
          <cell r="AK279">
            <v>40935</v>
          </cell>
          <cell r="AL279">
            <v>41185</v>
          </cell>
          <cell r="AM279">
            <v>41185</v>
          </cell>
        </row>
        <row r="280">
          <cell r="A280">
            <v>2551</v>
          </cell>
          <cell r="B280" t="str">
            <v>COR2551</v>
          </cell>
          <cell r="C280" t="str">
            <v>Network appointment of a new Daily Metered Service Provider</v>
          </cell>
          <cell r="D280">
            <v>41032</v>
          </cell>
          <cell r="E280" t="str">
            <v>PD-CLSD</v>
          </cell>
          <cell r="F280">
            <v>41619</v>
          </cell>
          <cell r="G280">
            <v>0</v>
          </cell>
          <cell r="H280">
            <v>40949</v>
          </cell>
          <cell r="I280">
            <v>40963</v>
          </cell>
          <cell r="J280">
            <v>0</v>
          </cell>
          <cell r="K280" t="str">
            <v>NNW</v>
          </cell>
          <cell r="L280" t="str">
            <v>NGD / WWU / NGN</v>
          </cell>
          <cell r="M280" t="str">
            <v>Alan Raper</v>
          </cell>
          <cell r="N280" t="str">
            <v>Workload Meeting 15/02/12</v>
          </cell>
          <cell r="O280" t="str">
            <v>Lorraine Cave</v>
          </cell>
          <cell r="P280" t="str">
            <v>CO</v>
          </cell>
          <cell r="Q280" t="str">
            <v>COMPLETE</v>
          </cell>
          <cell r="R280">
            <v>1</v>
          </cell>
          <cell r="S280">
            <v>41619</v>
          </cell>
          <cell r="W280">
            <v>41017</v>
          </cell>
          <cell r="X280">
            <v>41017</v>
          </cell>
          <cell r="Y280" t="str">
            <v>Pre Sanction Review Meeting 17/04/12</v>
          </cell>
          <cell r="AC280" t="str">
            <v>SENT</v>
          </cell>
          <cell r="AD280">
            <v>41046</v>
          </cell>
          <cell r="AE280">
            <v>0</v>
          </cell>
          <cell r="AF280">
            <v>5</v>
          </cell>
          <cell r="AG280" t="str">
            <v>19/12/13 KB - Note from Mark Roberts stating that he had issued a CCN on 11/12/13 (not via the Change Orders mailbox) to all stakeholders including Alan Raper. The note included voting buttons and all stakeholders including Alan (NOR) approved the CCN.  Mark was advised that this is not the usual process and that all future project documentation should be issued via the CO mailbox.  Mark has provided a copy ol all emails including the CCN approval. _x000D_
17/10/12 KB - Per Workload, CCN due date now 28/12/12.                                                                                                                                                             10/09/12 KB - Transferred from DT to LC due to change in roles.                                                                                             29/05/12 KB - Implementation on 29/05/12 confirmed verbally by DT.                                                                                      09/03/12 AK - Email sent by Dave Turpin to Alan Raper stating "With regards to the migration of DMSP services away from Onstream we are still establishing some of the scope of work. Once we have a clear picture of all associated activities I would anticipate moving straight to BER due to the tight delivery timescales. If you have any issues with this approach please let me know. Otherwise we will look to issue a BER as soon as possible." Email rec'd from Alan stating "Thanks, moving straight to BER is definitely the way to go on this one." EQR due date of 09/03/12 removed from Tracking Sheet &amp; status amended to BE-PROD.</v>
          </cell>
          <cell r="AH280" t="str">
            <v>CLSD</v>
          </cell>
          <cell r="AI280">
            <v>41619</v>
          </cell>
          <cell r="AJ280">
            <v>40977</v>
          </cell>
          <cell r="AK280">
            <v>40977</v>
          </cell>
          <cell r="AL280">
            <v>41047</v>
          </cell>
          <cell r="AM280">
            <v>41046</v>
          </cell>
          <cell r="AN280">
            <v>41046</v>
          </cell>
          <cell r="AO280">
            <v>41058</v>
          </cell>
          <cell r="AP280">
            <v>41180</v>
          </cell>
        </row>
        <row r="281">
          <cell r="A281">
            <v>2552</v>
          </cell>
          <cell r="B281" t="str">
            <v>COR2552</v>
          </cell>
          <cell r="C281" t="str">
            <v>NGN front office Data Centre Migration</v>
          </cell>
          <cell r="D281">
            <v>41127</v>
          </cell>
          <cell r="E281" t="str">
            <v>PD-CLSD</v>
          </cell>
          <cell r="F281">
            <v>41337</v>
          </cell>
          <cell r="G281">
            <v>0</v>
          </cell>
          <cell r="H281">
            <v>40952</v>
          </cell>
          <cell r="I281">
            <v>40963</v>
          </cell>
          <cell r="J281">
            <v>0</v>
          </cell>
          <cell r="K281" t="str">
            <v>NNW</v>
          </cell>
          <cell r="L281" t="str">
            <v>NGN</v>
          </cell>
          <cell r="M281" t="str">
            <v>Joanna Fergusson</v>
          </cell>
          <cell r="N281" t="str">
            <v>Workload Meeting 15/02/12</v>
          </cell>
          <cell r="O281" t="str">
            <v>Lorraine Cave</v>
          </cell>
          <cell r="P281" t="str">
            <v>CO</v>
          </cell>
          <cell r="Q281" t="str">
            <v>COMPLETE</v>
          </cell>
          <cell r="R281">
            <v>1</v>
          </cell>
          <cell r="Y281" t="str">
            <v>Pre Sanction Review Meeting 31/7/2012</v>
          </cell>
          <cell r="AC281" t="str">
            <v>SENT</v>
          </cell>
          <cell r="AD281">
            <v>41141</v>
          </cell>
          <cell r="AE281">
            <v>0</v>
          </cell>
          <cell r="AF281">
            <v>5</v>
          </cell>
          <cell r="AG281" t="str">
            <v xml:space="preserve">12/10/12 KB - Update provided by Darran Dredge "Although Xoserve had no specific cut over activities for COR2552 Implementation was supported on 09/10/12.  CCN will be due 16/11/12"
01/08/12 PM - BER approved at Pre-sanc on 31/7/2012 and issued on 01/8/2012
11/07/12 KB - Update received from Darran Dredge - "NGN contacted us a couple of weeks back as they had some pressing timescales, we have subsequently raised a SR with HP for the work to be carried out by CSC.  Agree with comments below (with regard to progressing straight to BER) as we have a BER drafted and this will be the next document we send out which is in line with customers expectations"
10/07/12 KB - Note sent to DT asking for an update on discussions held in March.                                                                                                                    25/05/12 AK - This was discussed at Workload Meeting on 23/05/12. The change has now been allocated to Lorraine Cave.
16/03/12 AK - Email sent to Joanna Fergusson by Dave Turpin stating "Following receipt of the above change, and our subsequent e-mail and conversation we have sought some advice from the IS support team as to what activities/interfaces may be required. It would be useful for us to have a teleconference to discuss from your (NGN's) perspective what interfaces may be required to reconfigure or test. To this end can you advise who from your end would need to be engaged (I think that you may have said it was Matthew leading but that may have been the DMSP work) and following this discussion we'll clarify the scope on an EQR or BER (depending on scale and available time)." Email rec'd from Joanna stating "It will be Matthew and Subbu (Wipro). Matthew says any day except Wednesday suits them - just contact Matthew direct to set it up." EQR due date of 16/03/12 taken out of the Tracking Sheet, pending the T-Con. Depending on discussions, this change may not produce an EQR but may go straight to BER stage.
16/02/12 AK - CO approved at Workload Meeting on 15/02/12 but no manager assigned. Change was reviewed by the Telecoms Project to assess whether it relates to current project work. They have advised that it does not appear to be related to their current project work, therefore this change remains unallocated. It will be discussed again at the Workload Meeting on 22/02/12. </v>
          </cell>
          <cell r="AH281" t="str">
            <v>CLSD</v>
          </cell>
          <cell r="AI281">
            <v>41337</v>
          </cell>
          <cell r="AL281">
            <v>41141</v>
          </cell>
          <cell r="AM281">
            <v>41156</v>
          </cell>
          <cell r="AN281">
            <v>41156</v>
          </cell>
          <cell r="AO281">
            <v>41191</v>
          </cell>
          <cell r="AP281">
            <v>41229</v>
          </cell>
        </row>
        <row r="282">
          <cell r="A282">
            <v>2607</v>
          </cell>
          <cell r="B282" t="str">
            <v>COR2607</v>
          </cell>
          <cell r="C282" t="str">
            <v>TGT Priority Consumers Report amendment</v>
          </cell>
          <cell r="E282" t="str">
            <v>EQ-CLSD</v>
          </cell>
          <cell r="F282">
            <v>41086</v>
          </cell>
          <cell r="G282">
            <v>0</v>
          </cell>
          <cell r="H282">
            <v>41001</v>
          </cell>
          <cell r="I282">
            <v>41017</v>
          </cell>
          <cell r="J282">
            <v>0</v>
          </cell>
          <cell r="K282" t="str">
            <v>NNW</v>
          </cell>
          <cell r="L282" t="str">
            <v>NGD</v>
          </cell>
          <cell r="M282" t="str">
            <v>Alan Raper</v>
          </cell>
          <cell r="N282" t="str">
            <v>Workload Meeting 04/04/12</v>
          </cell>
          <cell r="O282" t="str">
            <v>Dave Turpin</v>
          </cell>
          <cell r="P282" t="str">
            <v>CO</v>
          </cell>
          <cell r="Q282" t="str">
            <v>CLOSED</v>
          </cell>
          <cell r="R282">
            <v>1</v>
          </cell>
          <cell r="AE282">
            <v>0</v>
          </cell>
          <cell r="AF282">
            <v>5</v>
          </cell>
          <cell r="AG282" t="str">
            <v xml:space="preserve">26/06/12 KB - This CO has been closed at the request of Andy Clasper (NGD) - refer to e-mail in mailbox.  Authorisation also obtained from the NOR (AR).                                                                                                                                                              30/05/12 KB - Workload meeting discussed the revised CO that has been submitted by AR.  This is now assigned to DT and Jon Follows as BA.                                                                                                               24/05/12 AK - Email sent to Alan Raper stating "Following the submission of the amended Priority Consumer report, please can you confirm whether this has met your requirements and whether we are therefore able to formally close this Change Order." This email meets the SLA for EQR submission. It may be taken as CCN if Alan is satisfied that the report has met requirements, but the status has not been updated in case further work is required.
24/05/12 AK - Email sent to Mike Hart by Karen Bradshaw stating "Following on from our earlier conversation, can you provide copies of any correspondence in relation to the delivery of this report for audit purposes. If you need us to speak to Alan in relation to providing feedback on the report then please let me know." Mike forwarded a copy of the report submission sent on 14/05/12. 
10/05/12 AK - Su Prosser advised that Mike Hart is currently working on this change to see whether this needs to be a system fix or whether it can be carried out by manipulating the report manually. Testing is taking place this afternoon to see if manual manipulation of the report is successful.
27/04/12 AK - Email sent to Su Prosser stating "Following our conversation earlier please see attached the change we have received from Alan Raper at NGD requesting amendments to one of their reports. I originally spoke to Darren Jackson &amp; have attached the email communication so you can see who has seen this. After receiving the attached note from Mike Hart, I spoke to him to let him know that if a change request needed to be raised, we will do that but may need some help from him regarding the details. Susan Helders thinks this may be able to be carried out via IP Champions. I have attached a copy of the change. Please can you have a look at this for me &amp; let me know whether we can do this via process change or IP Champions or do we need to consider another option?"
26/04/12 AK - Following a conversation with Darren Jackson on 05/04/12, email sent to Richard Cresswell stating "I spoke to Darren earlier regarding a change we have received from NGD to amend their weekly TGT Priority Consumers Report and he has asked me to forward details to you to look into. They are asking for the MPRN / LMN field in the report to be amended to be an MPRN field only. Rather than run this as a full-blown project, can you have a look at the change (attached) &amp; see if it can be done via a process change or a small change through Apps Support." Following a conversation with Susan Helders on 18/04/12, she advised that this change may be carried out via IP Champions, therefore she will discuss this with Sue Prosser.
18/04/12 AK - CO approved at Workload Meeting on 04/04/12 but no manager assigned. Once a manager has been assigned, this change will need to go to the following Pre Sanction Review Meeting for review of the proposed technical solution. </v>
          </cell>
          <cell r="AJ282">
            <v>41054</v>
          </cell>
          <cell r="AK282">
            <v>41054</v>
          </cell>
        </row>
        <row r="283">
          <cell r="A283" t="str">
            <v>2607-A</v>
          </cell>
          <cell r="B283" t="str">
            <v>COR2607-A</v>
          </cell>
          <cell r="C283" t="str">
            <v>TGT Priority Consumers Report amendment</v>
          </cell>
          <cell r="E283" t="str">
            <v>CO-CLSD</v>
          </cell>
          <cell r="F283">
            <v>41086</v>
          </cell>
          <cell r="G283">
            <v>0</v>
          </cell>
          <cell r="H283">
            <v>41057</v>
          </cell>
          <cell r="I283">
            <v>41073</v>
          </cell>
          <cell r="J283">
            <v>0</v>
          </cell>
          <cell r="K283" t="str">
            <v>NNW</v>
          </cell>
          <cell r="L283" t="str">
            <v>NGD</v>
          </cell>
          <cell r="M283" t="str">
            <v>Alan Raper</v>
          </cell>
          <cell r="N283" t="str">
            <v>Workload Meeting 06/06/12</v>
          </cell>
          <cell r="O283" t="str">
            <v>Dave Turpin</v>
          </cell>
          <cell r="P283" t="str">
            <v>CO</v>
          </cell>
          <cell r="Q283" t="str">
            <v>CLOSED</v>
          </cell>
          <cell r="R283">
            <v>1</v>
          </cell>
          <cell r="S283">
            <v>41086</v>
          </cell>
          <cell r="AE283">
            <v>0</v>
          </cell>
          <cell r="AF283">
            <v>5</v>
          </cell>
          <cell r="AG283" t="str">
            <v xml:space="preserve">26/06/12 KB - This CO has been closed at the request of Andy Clasper (NGD) - refer to e-mail in mailbox.  Authorisation also obtained from the NOR (AR).                                                                                                                                                                     13/06/12 KB - Spoke to Jon Follows who advised that this change is now on hold pending confirmation from Networks with regard to exact requirements.  For this reason, the EQIR was not sent.                                                                                                                                06/06/12 KB - The revised CO was approved at Workload meeting.  It was agreed that it should be logged as COR2607-A to differentiate it from the original request until it reaches EQ-SENT status when it will revert back to COR2607 within the tracking sheet. </v>
          </cell>
        </row>
        <row r="284">
          <cell r="A284">
            <v>3287</v>
          </cell>
          <cell r="B284" t="str">
            <v>COR3287</v>
          </cell>
          <cell r="C284" t="str">
            <v>Mod 455S - Updating of Meter Asset Information by the Transporter_x000D_
(ON HOLD PENDING NEW CO)</v>
          </cell>
          <cell r="E284" t="str">
            <v>BE-CLSD</v>
          </cell>
          <cell r="F284">
            <v>41893</v>
          </cell>
          <cell r="G284">
            <v>0</v>
          </cell>
          <cell r="H284">
            <v>41632</v>
          </cell>
          <cell r="I284">
            <v>41648</v>
          </cell>
          <cell r="J284">
            <v>1</v>
          </cell>
          <cell r="K284" t="str">
            <v>ALL</v>
          </cell>
          <cell r="M284" t="str">
            <v>Ruth Thomas</v>
          </cell>
          <cell r="N284" t="str">
            <v>Pending formal approval at ICAF on 08/01/14</v>
          </cell>
          <cell r="O284" t="str">
            <v>Helen Gohil</v>
          </cell>
          <cell r="P284" t="str">
            <v>CO</v>
          </cell>
          <cell r="Q284" t="str">
            <v>CLOSED</v>
          </cell>
          <cell r="R284">
            <v>1</v>
          </cell>
          <cell r="S284">
            <v>41893</v>
          </cell>
          <cell r="U284">
            <v>41676</v>
          </cell>
          <cell r="V284">
            <v>41689</v>
          </cell>
          <cell r="AE284">
            <v>0</v>
          </cell>
          <cell r="AF284">
            <v>3</v>
          </cell>
          <cell r="AG284" t="str">
            <v>10/05/17 DC email from CXF to confirm this change will be transferred to Future release UK Link. _x000D_
11/09/14 Closure approved at CMSG meeting on 11/09/14 (see meeting minutes) as incorporated within COR3457 for a combined CMS release. _x000D_
_x000D_
12/06/14 KB Closure of this CO was approved at CMSG meeting (a new CO will be submitted incorporating 4 CO'S).  BER due date of 25/06 removed.  _x000D_
28/04/14 KB - Original BER due date of 28/04 removed per CMSG agreement - a joint BER will be delivered for COR3336 &amp; COR3287 on 25/06/14.  _x000D_
_x000D_
20/01/14 KB - Update provided by AS - Analysing new CO for potential inclusion within CMS release.</v>
          </cell>
          <cell r="AK284">
            <v>41670</v>
          </cell>
        </row>
        <row r="285">
          <cell r="A285">
            <v>2789</v>
          </cell>
          <cell r="B285" t="str">
            <v>COR2789</v>
          </cell>
          <cell r="C285" t="str">
            <v>Back Billing_x000D_
(Measures to address unregistered and shipperless sites)</v>
          </cell>
          <cell r="D285">
            <v>41584</v>
          </cell>
          <cell r="E285" t="str">
            <v>PD-CLSD</v>
          </cell>
          <cell r="F285">
            <v>42438</v>
          </cell>
          <cell r="G285">
            <v>0</v>
          </cell>
          <cell r="H285">
            <v>41183</v>
          </cell>
          <cell r="I285">
            <v>41197</v>
          </cell>
          <cell r="J285">
            <v>0</v>
          </cell>
          <cell r="K285" t="str">
            <v>ADN</v>
          </cell>
          <cell r="M285" t="str">
            <v>Ruth Thomas</v>
          </cell>
          <cell r="N285" t="str">
            <v>Workload Meeting 03/10/12</v>
          </cell>
          <cell r="O285" t="str">
            <v>Andy Simpson</v>
          </cell>
          <cell r="P285" t="str">
            <v>CO</v>
          </cell>
          <cell r="Q285" t="str">
            <v>COMPLETE</v>
          </cell>
          <cell r="R285">
            <v>1</v>
          </cell>
          <cell r="S285">
            <v>42438</v>
          </cell>
          <cell r="T285">
            <v>0</v>
          </cell>
          <cell r="Y285" t="str">
            <v>The document was approved at the XM2 Review Meeting on 01/10/13.</v>
          </cell>
          <cell r="Z285">
            <v>380925</v>
          </cell>
          <cell r="AC285" t="str">
            <v>SENT</v>
          </cell>
          <cell r="AD285">
            <v>41593</v>
          </cell>
          <cell r="AE285">
            <v>0</v>
          </cell>
          <cell r="AF285">
            <v>3</v>
          </cell>
          <cell r="AG285" t="str">
            <v>09/03/16 DC The CCN has been sent back approved, as I couldn't find a copy of the ECF in the file I have emailed AS to send a copy of the approved version so we can close the project. Also I have not moved the folder yet untill we received the ECF._x000D_
08/03/16 DC: CCN received today from the Networks._x000D_
29/02/16: DC Sent another email after a discussion with LC asking for the CCN to be approved and sent back._x000D_
15/01/16: CM Oit of CMSG yesterday I have forwarded the CCN over to Alex Ross and Jo F again to get then to approve asap._x000D_
23/12/15: CM Chased Jo for CCN to be approved as per Dec CMSG_x000D_
13/11/15: CM : CMSG meeting on 12.11.15 Jo Ferguson has asked for a workshop before closing this down. Lorraine now has an action to speak with Dave Turpin and Matt Smith to complete this workshop. This is why Jo had not approved the CCN._x000D_
 _x000D_
15/10/15 EC: Email sent to networks for CCN approval due to Andy Simpson being off unexpectedly. _x000D_
14/09/15 CM Email chaserto Andy simpson for the CCN due back from networks? Can we chase this or will AS?_x000D_
03/08/2015: CM sent the CCN document  to the networks CC in Dave Ackers. This CCN document also refers to COR2789 (including COR2983)_x000D_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20/01/14 KB - Update provided by AS - Currently in the Construction phase of the project._x000D_
23/12/13 - Revised SN issued. _x000D_
13/11/13 KB - The CMSG meeting on 13/1/13 authorised the closure of COR2983_x000D_
 as it will be combined with COR2789 and become known as ' Back Billing'. _x000D_
_x000D_
13/03/13 KB - Revised EQR issued to DN's.  _x000D_
10/10/12 KB - During the CMSG meeting on 10/10/12, UKT confirmed that they will not sanction this CO in its current form.  It was therefore agreed that the CO should be assigned to External Spend Category 3 and communication limited to Distribution Networks only pending the outcome of further discussions.</v>
          </cell>
          <cell r="AH285" t="str">
            <v>CLSD</v>
          </cell>
          <cell r="AI285">
            <v>42438</v>
          </cell>
          <cell r="AJ285">
            <v>41208</v>
          </cell>
          <cell r="AL285">
            <v>41597</v>
          </cell>
          <cell r="AM285">
            <v>41597</v>
          </cell>
          <cell r="AO285">
            <v>41965</v>
          </cell>
        </row>
        <row r="286">
          <cell r="A286">
            <v>2835</v>
          </cell>
          <cell r="B286" t="str">
            <v>COR2835</v>
          </cell>
          <cell r="C286" t="str">
            <v>Gemini Entry Environment to Test EU Codes</v>
          </cell>
          <cell r="D286">
            <v>41263</v>
          </cell>
          <cell r="E286" t="str">
            <v>PD-CLSD</v>
          </cell>
          <cell r="F286">
            <v>41467</v>
          </cell>
          <cell r="G286">
            <v>0</v>
          </cell>
          <cell r="H286">
            <v>41246</v>
          </cell>
          <cell r="I286">
            <v>41260</v>
          </cell>
          <cell r="J286">
            <v>0</v>
          </cell>
          <cell r="K286" t="str">
            <v>NNW</v>
          </cell>
          <cell r="L286" t="str">
            <v>NGT</v>
          </cell>
          <cell r="M286" t="str">
            <v>Sean McGoldrick</v>
          </cell>
          <cell r="N286" t="str">
            <v>Workload Meeting 05/12/12</v>
          </cell>
          <cell r="O286" t="str">
            <v>Andy Earnshaw</v>
          </cell>
          <cell r="P286" t="str">
            <v>CO</v>
          </cell>
          <cell r="Q286" t="str">
            <v>COMPLETE</v>
          </cell>
          <cell r="R286">
            <v>1</v>
          </cell>
          <cell r="S286">
            <v>41467</v>
          </cell>
          <cell r="AC286" t="str">
            <v>PROD</v>
          </cell>
          <cell r="AD286">
            <v>41263</v>
          </cell>
          <cell r="AE286">
            <v>0</v>
          </cell>
          <cell r="AF286">
            <v>5</v>
          </cell>
          <cell r="AG286" t="str">
            <v>09/01/13 KB - Discussed at Workload meeting.  This was a small piece of work that only required the availability of a test environment for a limited period of time.  This has been completed.  At the outset it was acknowledged that there would not be the requirement to follow the usual change order process in terms of documentation etc.  In view of this the SNIR due date of 10/01/13 has been removed and the status set to PD-IMPD._x000D_
17/12/2012 - AT BER sent</v>
          </cell>
          <cell r="AH286" t="str">
            <v>CLSD</v>
          </cell>
          <cell r="AI286">
            <v>41467</v>
          </cell>
        </row>
        <row r="287">
          <cell r="A287">
            <v>2851</v>
          </cell>
          <cell r="B287" t="str">
            <v>COR2851</v>
          </cell>
          <cell r="C287" t="str">
            <v>Functionality associated with the implementation of Mod 410a</v>
          </cell>
          <cell r="E287" t="str">
            <v>CO-CLSD</v>
          </cell>
          <cell r="F287">
            <v>41278</v>
          </cell>
          <cell r="G287">
            <v>0</v>
          </cell>
          <cell r="H287">
            <v>41249</v>
          </cell>
          <cell r="I287">
            <v>41263</v>
          </cell>
          <cell r="J287">
            <v>0</v>
          </cell>
          <cell r="K287" t="str">
            <v>ALL</v>
          </cell>
          <cell r="M287" t="str">
            <v>Ruth Thomas</v>
          </cell>
          <cell r="N287" t="str">
            <v>Workload Meeting 12/12/12</v>
          </cell>
          <cell r="O287" t="str">
            <v>Andy Simpson</v>
          </cell>
          <cell r="P287" t="str">
            <v>CO</v>
          </cell>
          <cell r="Q287" t="str">
            <v>CLOSED</v>
          </cell>
          <cell r="R287">
            <v>1</v>
          </cell>
          <cell r="T287">
            <v>0</v>
          </cell>
          <cell r="AE287">
            <v>0</v>
          </cell>
          <cell r="AF287">
            <v>3</v>
          </cell>
          <cell r="AG287" t="str">
            <v>04/07/15  DC as per todays conversation with Vikas, this project was closed at startup and moved to 2789 for completion.  This is now in the closed changed order box._x000D_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02/01/13 KB - Transferred from LC to AS per note from Darran._x000D_
_x000D_
10/06/13 KB - Note sent to Alan Raper requesting update._x000D_
_x000D_
04/01/2013 DP EQR Issued to NOR and Networks on 04/01/2013 - Status: EQ-SENT_x000D_
_x000D_
02/01/2013 DP - Murray Thomson requested that xrn1769 be reassigned to COR2851. Sent request to Lorraine Cave &amp; Darran Dredge. Request for reassignement has been saved in ChangeMGT mailbox and this information has been replicated to the CP Tracking Sheet._x000D_
_x000D_
18/12/2012 AT - EQIR Issued to Networks status changed to EQ - Prod.</v>
          </cell>
          <cell r="AJ287">
            <v>41278</v>
          </cell>
          <cell r="AK287">
            <v>41278</v>
          </cell>
        </row>
        <row r="288">
          <cell r="A288">
            <v>2862</v>
          </cell>
          <cell r="B288" t="str">
            <v>COR2862</v>
          </cell>
          <cell r="C288" t="str">
            <v>Greater Transparency over AQ Appeal Performance MOD378</v>
          </cell>
          <cell r="D288">
            <v>41351</v>
          </cell>
          <cell r="E288" t="str">
            <v>PD-CLSD</v>
          </cell>
          <cell r="F288">
            <v>41597</v>
          </cell>
          <cell r="G288">
            <v>0</v>
          </cell>
          <cell r="H288">
            <v>41254</v>
          </cell>
          <cell r="I288">
            <v>41283</v>
          </cell>
          <cell r="J288">
            <v>0</v>
          </cell>
          <cell r="K288" t="str">
            <v>ADN</v>
          </cell>
          <cell r="M288" t="str">
            <v>Joel Martin</v>
          </cell>
          <cell r="N288" t="str">
            <v>Workload Meeting 12/12/12</v>
          </cell>
          <cell r="O288" t="str">
            <v>Lorraine Cave</v>
          </cell>
          <cell r="P288" t="str">
            <v>CO</v>
          </cell>
          <cell r="Q288" t="str">
            <v>COMPLETE</v>
          </cell>
          <cell r="R288">
            <v>1</v>
          </cell>
          <cell r="S288">
            <v>41597</v>
          </cell>
          <cell r="U288">
            <v>41290</v>
          </cell>
          <cell r="V288">
            <v>41304</v>
          </cell>
          <cell r="W288">
            <v>41355</v>
          </cell>
          <cell r="Y288" t="str">
            <v>Pre Sanction Meeting 12/03/2013</v>
          </cell>
          <cell r="AC288" t="str">
            <v>SENT</v>
          </cell>
          <cell r="AD288">
            <v>41372</v>
          </cell>
          <cell r="AE288">
            <v>0</v>
          </cell>
          <cell r="AF288">
            <v>4</v>
          </cell>
          <cell r="AG288" t="str">
            <v>19/11/13 KB - Email authorisation of closure received from Joel Martin.  _x000D_
08/04/2013 AT - Reissued an updated SN. Change to Customer identification following an enquiry from Julie Varney._x000D_
_x000D_
16/01/2013 AT - BEO Received and distributed._x000D_
_x000D_
18/12/12 KB - EQIR due date set to 09/01/13 based on receipt of new CO._x000D_
_x000D_
18/12/2012 AT - Revised change order received from Harvey Padham. Sent to Joel Martin for Authorisation, awaiting response.</v>
          </cell>
          <cell r="AH288" t="str">
            <v>CLSD</v>
          </cell>
          <cell r="AI288">
            <v>41597</v>
          </cell>
          <cell r="AJ288">
            <v>41327</v>
          </cell>
          <cell r="AK288">
            <v>41327</v>
          </cell>
          <cell r="AL288">
            <v>41365</v>
          </cell>
          <cell r="AO288">
            <v>41453</v>
          </cell>
        </row>
        <row r="289">
          <cell r="A289">
            <v>2865</v>
          </cell>
          <cell r="B289" t="str">
            <v>COR2865</v>
          </cell>
          <cell r="C289" t="str">
            <v>Tackling the shipperless and unregistered sites backlog -Costs/benefit analysis</v>
          </cell>
          <cell r="D289">
            <v>41394</v>
          </cell>
          <cell r="E289" t="str">
            <v>PD-CLSD</v>
          </cell>
          <cell r="F289">
            <v>41631</v>
          </cell>
          <cell r="G289">
            <v>0</v>
          </cell>
          <cell r="H289">
            <v>41256</v>
          </cell>
          <cell r="I289">
            <v>41289</v>
          </cell>
          <cell r="J289">
            <v>0</v>
          </cell>
          <cell r="K289" t="str">
            <v>ADN</v>
          </cell>
          <cell r="L289" t="str">
            <v>NGD, SGN, WNW, NGN</v>
          </cell>
          <cell r="M289" t="str">
            <v>Alan Raper</v>
          </cell>
          <cell r="N289" t="str">
            <v>Workload Meeting 19/12/12</v>
          </cell>
          <cell r="O289" t="str">
            <v>Lorraine Cave</v>
          </cell>
          <cell r="P289" t="str">
            <v>CO</v>
          </cell>
          <cell r="Q289" t="str">
            <v>COMPLETE</v>
          </cell>
          <cell r="R289">
            <v>1</v>
          </cell>
          <cell r="S289">
            <v>41631</v>
          </cell>
          <cell r="U289">
            <v>41313</v>
          </cell>
          <cell r="V289">
            <v>41330</v>
          </cell>
          <cell r="W289">
            <v>41423</v>
          </cell>
          <cell r="AC289" t="str">
            <v>SENT</v>
          </cell>
          <cell r="AD289">
            <v>41397</v>
          </cell>
          <cell r="AE289">
            <v>0</v>
          </cell>
          <cell r="AF289">
            <v>3</v>
          </cell>
          <cell r="AG289" t="str">
            <v>12/09/13 KB - Note sent to DN's recommending  _x000D_
_x000D_
19/12/2012 AT - Added to Tracking Sheet after approval at workload meeting 19/12/2012. Related to MOD 410a.</v>
          </cell>
          <cell r="AH289" t="str">
            <v>CLSD</v>
          </cell>
          <cell r="AI289">
            <v>41631</v>
          </cell>
          <cell r="AJ289">
            <v>41302</v>
          </cell>
          <cell r="AK289">
            <v>41302</v>
          </cell>
          <cell r="AL289">
            <v>41409</v>
          </cell>
          <cell r="AM289">
            <v>41397</v>
          </cell>
        </row>
        <row r="290">
          <cell r="A290">
            <v>2874</v>
          </cell>
          <cell r="B290" t="str">
            <v>COR2874</v>
          </cell>
          <cell r="C290" t="str">
            <v>AQ Review 2013</v>
          </cell>
          <cell r="E290" t="str">
            <v>PD-CLSD</v>
          </cell>
          <cell r="F290">
            <v>41661</v>
          </cell>
          <cell r="G290">
            <v>0</v>
          </cell>
          <cell r="H290">
            <v>41283</v>
          </cell>
          <cell r="J290">
            <v>0</v>
          </cell>
          <cell r="N290" t="str">
            <v>Workload Meeting 09/01/13</v>
          </cell>
          <cell r="O290" t="str">
            <v>Lorraine Cave</v>
          </cell>
          <cell r="P290" t="str">
            <v>CR</v>
          </cell>
          <cell r="Q290" t="str">
            <v>COMPLETE</v>
          </cell>
          <cell r="R290">
            <v>0</v>
          </cell>
          <cell r="AE290">
            <v>0</v>
          </cell>
          <cell r="AF290">
            <v>6</v>
          </cell>
          <cell r="AG290" t="str">
            <v>07/01/2014 AT - The AQ ’13 closedown document was submitted to the configuration library on the 22nd of January. No documents as this was an internal project. Confirmation sent to change orders box 07/02/2014_x000D_
_x000D_
19/02/13 KB - Moved to EQ-PNDG per verbal update from LC - Phase 1 planning is underway.</v>
          </cell>
          <cell r="AH290" t="str">
            <v>CLSD</v>
          </cell>
          <cell r="AI290">
            <v>41661</v>
          </cell>
        </row>
        <row r="291">
          <cell r="A291">
            <v>2878</v>
          </cell>
          <cell r="B291" t="str">
            <v>COR2878</v>
          </cell>
          <cell r="C291" t="str">
            <v>MOD 0338V - Removal of UNC requirement for a gas trader to hold a gas shipper licence _x000D_
_x000D_
_x000D_
_x000D_
(ON HOLD)</v>
          </cell>
          <cell r="E291" t="str">
            <v>BE-CLSD</v>
          </cell>
          <cell r="F291">
            <v>41701</v>
          </cell>
          <cell r="G291">
            <v>0</v>
          </cell>
          <cell r="H291">
            <v>41262</v>
          </cell>
          <cell r="I291">
            <v>41282</v>
          </cell>
          <cell r="J291">
            <v>0</v>
          </cell>
          <cell r="K291" t="str">
            <v>NNW</v>
          </cell>
          <cell r="L291" t="str">
            <v>UKT</v>
          </cell>
          <cell r="M291" t="str">
            <v>Sean McGoldrick</v>
          </cell>
          <cell r="O291" t="str">
            <v>Andy Earnshaw</v>
          </cell>
          <cell r="P291" t="str">
            <v>CO</v>
          </cell>
          <cell r="Q291" t="str">
            <v>CLOSED</v>
          </cell>
          <cell r="R291">
            <v>1</v>
          </cell>
          <cell r="U291">
            <v>41445</v>
          </cell>
          <cell r="V291">
            <v>41458</v>
          </cell>
          <cell r="W291">
            <v>41554</v>
          </cell>
          <cell r="Y291" t="str">
            <v>Pre Sanction Meeting 03/09/13</v>
          </cell>
          <cell r="Z291">
            <v>140000</v>
          </cell>
          <cell r="AE291">
            <v>0</v>
          </cell>
          <cell r="AF291">
            <v>5</v>
          </cell>
          <cell r="AG291" t="str">
            <v>03/03/14 KB - Note received from UKT confirimg the cancellation of this CO as this can be carried out under minor business process changes and a change order is not required._x000D_
25.02/14 KB - Update provided by Jo Beardsmore (per email from NGT) confirming that NGT now wish this to progress. _x000D_
17/01/14 KB - Update provided by AE - BER sent 10/9/13, NG expected to be a zero cost which it wasn’t, now negotiating with industry, expect a May 14 start.  _x000D_
27/11/13 KB - CO put on hold per email update provided by Liz Butler.  _x000D_
11/06/13 KB - Revised EQR sent_x000D_
10/06/13 KB - No progress since Feb - update requested from AE.  _x000D_
08/01/13 DP - Julie Varney has sent back the EQR that was sent on 05/02/2013. Have forwarded information to Andy Earnshaw and requested how to proceed with the EQR.</v>
          </cell>
          <cell r="AJ291">
            <v>41310</v>
          </cell>
          <cell r="AO291">
            <v>41784</v>
          </cell>
        </row>
        <row r="292">
          <cell r="A292">
            <v>2879</v>
          </cell>
          <cell r="B292" t="str">
            <v>COR2879</v>
          </cell>
          <cell r="C292" t="str">
            <v>SPAA Market Domain Data Process</v>
          </cell>
          <cell r="D292">
            <v>41341</v>
          </cell>
          <cell r="E292" t="str">
            <v>PD-CLSD</v>
          </cell>
          <cell r="F292">
            <v>42836</v>
          </cell>
          <cell r="G292">
            <v>0</v>
          </cell>
          <cell r="H292">
            <v>41260</v>
          </cell>
          <cell r="I292">
            <v>41276</v>
          </cell>
          <cell r="J292">
            <v>0</v>
          </cell>
          <cell r="K292" t="str">
            <v>ADN</v>
          </cell>
          <cell r="M292" t="str">
            <v>Joel Martin</v>
          </cell>
          <cell r="O292" t="str">
            <v>Dave Addison</v>
          </cell>
          <cell r="P292" t="str">
            <v>CO</v>
          </cell>
          <cell r="Q292" t="str">
            <v>CLOSED</v>
          </cell>
          <cell r="R292">
            <v>1</v>
          </cell>
          <cell r="T292">
            <v>0</v>
          </cell>
          <cell r="U292">
            <v>41291</v>
          </cell>
          <cell r="V292">
            <v>41305</v>
          </cell>
          <cell r="W292">
            <v>41334</v>
          </cell>
          <cell r="Y292" t="str">
            <v>Pre Sanction Meeting 05/03/2013</v>
          </cell>
          <cell r="AE292">
            <v>0</v>
          </cell>
          <cell r="AF292">
            <v>3</v>
          </cell>
          <cell r="AG292" t="str">
            <v>11/04/17 DC This has been on the MA report for many years, it is a zero cost and the work has been done. I hve closed it as no one is taking responsibility for it and it is far to old now to chase up._x000D_
19/08/15 CM - Email sent to  Dave Addison for an update? Zero cost involved, last document sent was the SN on 22/03/13_x000D_
08/03/2013 AT - BER Issued_x000D_
_x000D_
05/03/2013 AT - Approved at Pre Sanction Review Meeting_x000D_
_x000D_
31/01/2013 DP - BEIR Issued</v>
          </cell>
          <cell r="AJ292">
            <v>41290</v>
          </cell>
          <cell r="AL292">
            <v>41355</v>
          </cell>
        </row>
        <row r="293">
          <cell r="A293">
            <v>2883</v>
          </cell>
          <cell r="B293" t="str">
            <v>COR2883</v>
          </cell>
          <cell r="C293" t="str">
            <v>BPMS - Internal Project</v>
          </cell>
          <cell r="E293" t="str">
            <v>EQ-CLSD</v>
          </cell>
          <cell r="F293">
            <v>41950</v>
          </cell>
          <cell r="G293">
            <v>0</v>
          </cell>
          <cell r="H293">
            <v>41277</v>
          </cell>
          <cell r="J293">
            <v>0</v>
          </cell>
          <cell r="N293" t="str">
            <v>Project Brief approved at Workload meeting on 17/07/13</v>
          </cell>
          <cell r="O293" t="str">
            <v>Andy Simpson</v>
          </cell>
          <cell r="P293" t="str">
            <v>CO</v>
          </cell>
          <cell r="Q293" t="str">
            <v>CLOSED</v>
          </cell>
          <cell r="R293">
            <v>0</v>
          </cell>
          <cell r="S293">
            <v>41950</v>
          </cell>
          <cell r="AE293">
            <v>0</v>
          </cell>
          <cell r="AF293">
            <v>6</v>
          </cell>
          <cell r="AG293" t="str">
            <v>04/08/15 DC This project was closed at Co and has moved to 2789 as per discussion with VK._x000D_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05/02/15 KB - CO re-opened as new Business Case included spend for cor2883 &amp; cor2789.  This will close in conjunction with COR2789.  As advised by VK.   _x000D_
_x000D_
_x000D_
07/11/14 KB -  CO closed per update provided by Jo Harze - Jane Rocky has provided verbal confirmation that the project will not progress and can therefore be closed down.  _x000D_
20/01/14 KB- Update provided by AS - On hold, however, this project will not happen due to direction of UKL programme to a non-BPMS platform and CMS release delivers the benefits._x000D_
_x000D_
28/11/13 KB - This piece of work is currently on hold per verbal update provided by AS.  _x000D_
_x000D_
03/01/2013 DP - Change Mandate Received on 03/01/2013. _x000D_
_x000D_
Set to be discussed at Workload on 03/01/2013._x000D_
_x000D_
17/07/2013 AT - Approved at workload</v>
          </cell>
        </row>
        <row r="294">
          <cell r="A294">
            <v>2884</v>
          </cell>
          <cell r="B294" t="str">
            <v>COR2884</v>
          </cell>
          <cell r="C294" t="str">
            <v>Desktop Transformation Project</v>
          </cell>
          <cell r="E294" t="str">
            <v>PD-CLSD</v>
          </cell>
          <cell r="F294">
            <v>42683</v>
          </cell>
          <cell r="G294">
            <v>0</v>
          </cell>
          <cell r="H294">
            <v>41283</v>
          </cell>
          <cell r="J294">
            <v>0</v>
          </cell>
          <cell r="N294" t="str">
            <v>Workload Meeting 09/01/13_x000D_
 PIA - Pre Sanction Meeting 20/09/16</v>
          </cell>
          <cell r="O294" t="str">
            <v>Darran Dredge</v>
          </cell>
          <cell r="P294" t="str">
            <v>BI</v>
          </cell>
          <cell r="Q294" t="str">
            <v>CLOSED</v>
          </cell>
          <cell r="R294">
            <v>0</v>
          </cell>
          <cell r="S294">
            <v>42683</v>
          </cell>
          <cell r="AE294">
            <v>0</v>
          </cell>
          <cell r="AF294">
            <v>6</v>
          </cell>
          <cell r="AG294" t="str">
            <v>09/11/16: Cm This has now been closed as PIA and ECF have been received. CM will advise all of the team. And PJT team that it has been closed and will now cntinue to deliver under COR3907_x000D_
20/09/16 DC ER brought a PIA to Pre-Sanction today, as the project finished early are going to XEC to explain details._x000D_
17.08.16 : Cm Emma Rose has one more signiture to get and will then beable to send a copy of the ECF._x000D_
12/04/16: CM Emma Rose will send the signed ECF once she has it_x000D_
08/04/16- This has been closed now as received the close down document from Emma Rose. _x000D_
21/03/16: Cm Planning meeting today Emma Rose has meet with Baringa and she will send through close down docs asap_x000D_
10/03/16: CM Meeting with Emma Rose and Jo Rooney - this is in the closedown phase. This is a project which is now in the closedown phase as the elements and the funding has been spent for this project. Emma Rose has a meeting with Mark Bignell with regards to closing the ECF off and Baringa the following week. CM will speak with Emma on 23/03/16 to find out the outcome and once we had received the ECF we can close this project as a PD- Closed. (not complete) as this work will be delivered under COR3907_x000D_
14/12/15: CM- LC from planning meeting today- this project will close down in Feb 2016 as this project will be taken over by COR3907._x000D_
16/11/2015 CM Update from the planning meeting the delivery date pushed out to end of Dec. MF is going to update the Raci matrix as the documents will not be normal governance process._x000D_
28/10/15 DC CCN due date input as agreed with CM to allow us to track the closedown process._x000D_
16/10/15 EC: Update following Portfolio Plan Meeting, 15/10/15 - Citrix approach and testing neds to be updated to 90% complete. This failed and awaiting exit report. Unsure of next steps until project board next week to hopefully get some guidance on options, may result in completely different activities. _x000D_
Supported offline systems analysis and testing is 90% complete, end date updated to end of November._x000D_
Implementation Tranche 4 may alter according to UKLP, either go live before or after. Advised to use a PCC form but no point doing it until closer to the dates. _x000D_
21/09/15: CM No progress at the moment with Critirx testing and going to close down and will be checked with board tomorrow. More updates from Michelle due to give more updates early March 16_x000D_
17/08/15 CM Update from Michelle F- Critrix testing on hold due to the business case has been approved, but the contact has been on annual leave and no movement._x000D_
20/07/15 CM Update from Michelle Fergusson, start up was 5th May 2015 and this is 15% complete. Currently on hold as CSE are waiting for a purchase order which reflects CIP link proof of concept._x000D_
_x000D_
14/07:Business Case Approved at Pre-sanction meeting - Update from MF: National Grid have confirmed that the £120 licence cost is per annum._x000D_
JR to sign the amended Business Case as the supporter not the approver._x000D_
_x000D_
10/07/15 CM- Business Case brought to pre-sanction for review_x000D_
_x000D_
29/06/15 CM - Phase one complete, Phase two in progress. Close down is planned for 29/04/16. Update from Michelle Fergusson_x000D_
_x000D_
04/06/14 KB - Closedown anticipated April 2015 (per Jo Harze)_x000D_
19/02/13 KB - Moved onto EQ-PNDG per verbal update from LC - about to go to Workpack.</v>
          </cell>
          <cell r="AO294">
            <v>42459</v>
          </cell>
        </row>
        <row r="295">
          <cell r="A295">
            <v>2885</v>
          </cell>
          <cell r="B295" t="str">
            <v>COR2885</v>
          </cell>
          <cell r="C295" t="str">
            <v>IP TTD Server Procurement</v>
          </cell>
          <cell r="E295" t="str">
            <v>CO-CLSD</v>
          </cell>
          <cell r="F295">
            <v>41281</v>
          </cell>
          <cell r="G295">
            <v>0</v>
          </cell>
          <cell r="H295">
            <v>41281</v>
          </cell>
          <cell r="I295">
            <v>41295</v>
          </cell>
          <cell r="J295">
            <v>0</v>
          </cell>
          <cell r="N295" t="str">
            <v>Workload Meeting 20/02/13</v>
          </cell>
          <cell r="P295" t="str">
            <v>BI</v>
          </cell>
          <cell r="Q295" t="str">
            <v>CLOSED</v>
          </cell>
          <cell r="R295">
            <v>0</v>
          </cell>
          <cell r="AE295">
            <v>0</v>
          </cell>
          <cell r="AF295">
            <v>7</v>
          </cell>
          <cell r="AG295" t="str">
            <v>02/07/15: CM- Denis Regan has sent an up "Given this was 2 ½ years ago I’m struggling to recall specifically_x000D_
what was done, however I believe that additional TTD capability was provided.  I would suggest that this is closed."_x000D_
_x000D_
13/04/2015 AT - Set CO-CLSD_x000D_
_x000D_
20/02/2013 AT - Approved at Workload Meeting</v>
          </cell>
        </row>
        <row r="296">
          <cell r="A296">
            <v>2354</v>
          </cell>
          <cell r="B296" t="str">
            <v>xrn2354</v>
          </cell>
          <cell r="C296" t="str">
            <v>DN Access to IP (Information Provisioning) Systems &amp; Reports</v>
          </cell>
          <cell r="E296" t="str">
            <v>CO-CLSD</v>
          </cell>
          <cell r="F296">
            <v>42223</v>
          </cell>
          <cell r="G296">
            <v>0</v>
          </cell>
          <cell r="H296">
            <v>40751</v>
          </cell>
          <cell r="I296">
            <v>40765</v>
          </cell>
          <cell r="J296">
            <v>0</v>
          </cell>
          <cell r="K296" t="str">
            <v>ADN</v>
          </cell>
          <cell r="M296" t="str">
            <v>Joel Martin</v>
          </cell>
          <cell r="N296" t="str">
            <v>not yet approved</v>
          </cell>
          <cell r="O296" t="str">
            <v>Lorraine Cave</v>
          </cell>
          <cell r="P296" t="str">
            <v>CO</v>
          </cell>
          <cell r="Q296" t="str">
            <v>CLOSED</v>
          </cell>
          <cell r="R296">
            <v>1</v>
          </cell>
          <cell r="AE296">
            <v>0</v>
          </cell>
          <cell r="AF296">
            <v>3</v>
          </cell>
          <cell r="AG296" t="str">
            <v>07/08/15 - CM Received closure email confirmation from Colin Thomson._x000D_
21/07/15 CM LC does not have any notes on this - LC Suggested actions_x000D_
1.	 PMO to check what document you hold, can you dig out the EQR and see who it was sent from._x000D_
Then…._x000D_
2.	Depending on what you find, suggest a note to Colin Thomson, to explain we have this old one and can it be closed._x000D_
* CM has emailed Joel Martin and Colin Thomson to close this one._x000D_
_x000D_
10/09/12 KB - Transferred from DT to LC due to change in roles_x000D_
_x000D_
05/09/12 KB - Discussd at Workload - Still on hold, EQR due date moved back to 14/11/12._x000D_
_x000D_
18/07/12 KB - Discussed at Workload - Still on hold, EQR due date moved back to 12/09/12._x000D_
_x000D_
30/05/12 KB - Discussed at Workload.  Still on hold (DT) - move EQR date back one month._x000D_
_x000D_
25/05/12 AK - This change is currently unallocated. Awaiting clarification of requirements from the Network. EQR date amended from 06/04/12 to 08/06/12 to allow month-turn activities to take place for May._x000D_
29/03/12 AK - Discussed at Workload Meeting on 28/03/12. EQR date amended from 23/02/12 to 06/04/12 to allow month-turn activities to take place for March._x000D_
16/02/12 AK - Discussed at Workload Meeting on 15/02/12. Although this is an external change, it has not been formally approved &amp; is currently on hold awaiting further clarification of requirements from the Networks. A meeting has been arranged between Joel Martin &amp; Joanna Fergusson for 23/02/12._x000D_
_x000D_
EQR due date amended from 10/02/12 to 23/02/12 in line with the meeting._x000D_
06/02/12 AK - EQR date amended from 11/01/12 to 10/02/12 to allow Programme Office to carry out the month-turn activities without complication._x000D_
06/01/12 AK - Discussed at Workload Meeting on 04/01/12. Although this is an external change, it is currently on hold awaiting further clarification of requirements from the Networks. A meeting is to be held between Joel Martin &amp; Joanna Fergusson. EQR date amended from 28/11/11 to 11/01/12 to coincide with gaining an update from the January CMSG._x000D_
01/11/11 AK - Change currently on hold. EQR due date amended from 28/10/11 to 28/11/11 per Dave Turpin._x000D_
28/10/11 AK - Discussed at Workload Meeting on 26/10/11. This was discussed at the CMSG meeting on 12/10/11 when it was agreed that no further work would be undertaken on this change until a further meeting has taken place between Dave Turpin &amp; Joanna Fergusson to understand the requirements._x000D_
12/10/11 AK - Discussed at Workload Meeting today. The IP Project Team provided an update advising that no further progress can be made prior to end of October. This change will be discussed at the CMSG meeting today. The EQR date has been amended from 05/10/11 to 28/10/11 to ensure visibility is not lost although a communication needs to be sent during October._x000D_
29/09/11 AK - EQR due date amended from 01/10/11 to 05/10/11.
08/08/11 AK - Email sent to Joel Martin stating "Due to our current focus on completion of the current business critical elements of the IP Project, we are not able to complete an EQR for the above Change Order at the moment. We anticipate that we will be in a position to commence analysis of your request in October 2011 and will contact you again then with an update on the situation." This email is the EQIR. This change has not been approved. An EQR due date has been populated as 01/10/11 as a reminder that this needs to go back into the Workload &amp; Portfolio Update meeting in October for discussion following which a further communication will be sent to Joel._x000D_
04/08/11 AK - Following discussion at Workload Meeting on 03/08/11 it was felt that there are currently too many dependencies for Xoserve to be in a position to provide any timescale for delivery, therefore this request will be put on hold pending the outcome of the initial stages of the IP Project. An email will be sent to Joel Martin explaining this &amp; informing him that the request will be reassessed in October 2011. This will be sent by 10/08/11 in line with the EQ IR target date. Change not approved.</v>
          </cell>
          <cell r="AJ296">
            <v>41227</v>
          </cell>
          <cell r="AK296">
            <v>41227</v>
          </cell>
        </row>
        <row r="297">
          <cell r="A297">
            <v>2412</v>
          </cell>
          <cell r="B297" t="str">
            <v>xrn2412</v>
          </cell>
          <cell r="C297" t="str">
            <v>Ad-hoc Interruption Auction – Autumn 2011</v>
          </cell>
          <cell r="E297" t="str">
            <v>EQ-CLSD</v>
          </cell>
          <cell r="F297">
            <v>41450</v>
          </cell>
          <cell r="G297">
            <v>0</v>
          </cell>
          <cell r="H297">
            <v>40808</v>
          </cell>
          <cell r="I297">
            <v>40822</v>
          </cell>
          <cell r="J297">
            <v>0</v>
          </cell>
          <cell r="K297" t="str">
            <v>ALL</v>
          </cell>
          <cell r="M297" t="str">
            <v>Joanna Ferguson</v>
          </cell>
          <cell r="N297" t="str">
            <v>not yet approved</v>
          </cell>
          <cell r="P297" t="str">
            <v>CO</v>
          </cell>
          <cell r="Q297" t="str">
            <v>COMPLETE</v>
          </cell>
          <cell r="R297">
            <v>1</v>
          </cell>
          <cell r="AE297">
            <v>0</v>
          </cell>
          <cell r="AF297">
            <v>5</v>
          </cell>
          <cell r="AG297" t="str">
            <v>25/06/13 KB - E mail received from Joanna authorising closure. _x000D_
24/06/13 KB - Authorisation for closure requested from Joanna (this was implemented as a small change by IS Ops without requirement for a project and full project governance). _x000D_
13/10/11 AK - Discussed at Workload Meeting on 28/09/11. Emma Smith in Operations confirmed that this is not a project but needs to be run as a “business as usual” task. She will contact Apps Support to arrange for them to set up an ad-hoc auction following which details will be forwarded to the industry. An email was sent to Joanna Ferguson on 29/09/11 acknowledging receipt of the change and explaining that this will not follow the Change Orders Process.</v>
          </cell>
        </row>
        <row r="298">
          <cell r="A298">
            <v>2508</v>
          </cell>
          <cell r="B298" t="str">
            <v>xrn2508</v>
          </cell>
          <cell r="C298" t="str">
            <v xml:space="preserve">Gemini Exit - 37 Month Application Period fault resolution
</v>
          </cell>
          <cell r="E298" t="str">
            <v>EQ-CLSD</v>
          </cell>
          <cell r="F298">
            <v>41309</v>
          </cell>
          <cell r="G298">
            <v>0</v>
          </cell>
          <cell r="H298">
            <v>40900</v>
          </cell>
          <cell r="I298">
            <v>40919</v>
          </cell>
          <cell r="J298">
            <v>0</v>
          </cell>
          <cell r="K298" t="str">
            <v>NNW</v>
          </cell>
          <cell r="L298" t="str">
            <v>NGT</v>
          </cell>
          <cell r="M298" t="str">
            <v>Sean McGoldrick</v>
          </cell>
          <cell r="N298" t="str">
            <v>Not approved as running as a small change rather than a project.</v>
          </cell>
          <cell r="O298" t="str">
            <v>Lorraine Cave</v>
          </cell>
          <cell r="P298" t="str">
            <v>CO</v>
          </cell>
          <cell r="Q298" t="str">
            <v>CLOSED</v>
          </cell>
          <cell r="R298">
            <v>1</v>
          </cell>
          <cell r="AE298">
            <v>0</v>
          </cell>
          <cell r="AF298">
            <v>5</v>
          </cell>
          <cell r="AG298" t="str">
            <v>04/02/13 KB - Refer to e-mail sent to UKT confirming that this piece of work was accommodated as a Minor Enhancement.  In view of this a CCN is not required and has therefore not been produced.  Status set to EQ-CLSD._x000D_
_x000D_
10/09/12 KB - Transferred from DT to LC due to change in roles._x000D_
_x000D_
18/05/12 AK - Following discussion with Ian Wilson &amp; Dave Turpin, this change has transferred ownership from Ian to Dave to ensure visibility is not lost &amp; an invoice is generated for the costs. 
19/01/12 AK - Spoke to Dave Turpin who advised that a BER is required in order to get retrospective authorisation from Sean McGoldrick. Once this has been done, the necessary forms can be raised with Finance to recover costs from NGT. Dave will arrange for someone on his team to raise the BER.
10/01/12 AK - Email sent to Ian Wilson from Denis Regan stating "Please find attached confirmation of the effort expended on COR2508. Can I ask that the necessary transfer of funds takes place into IS Op’s." 
09/01/12 AK - Email sent to Sean McGoldrick stating "Following your submission of the Change Order detailed above, I can confirm that the work required has been carried out and your request was completed on Thursday, 29th December 2011. The change will remain open until I have confirmed that the cost of this change has been invoiced."  This was sent to satisfy the EQ IR target, even though this is not running as a CO.
23/12/11 AK - New CO rec'd from Sean McGoldrick. This is an urgent datafix which needs to bew carried out over Christmas &amp; charged to NGT.</v>
          </cell>
        </row>
        <row r="299">
          <cell r="A299">
            <v>3008</v>
          </cell>
          <cell r="B299" t="str">
            <v>COR3008</v>
          </cell>
          <cell r="C299" t="str">
            <v>MOD0430 – DCC Day 1 Shipper Technical Design</v>
          </cell>
          <cell r="E299" t="str">
            <v>BE-CLSD</v>
          </cell>
          <cell r="F299">
            <v>41604</v>
          </cell>
          <cell r="G299">
            <v>0</v>
          </cell>
          <cell r="H299">
            <v>41379</v>
          </cell>
          <cell r="I299">
            <v>41393</v>
          </cell>
          <cell r="J299">
            <v>0</v>
          </cell>
          <cell r="K299" t="str">
            <v>ALL</v>
          </cell>
          <cell r="M299" t="str">
            <v>Joanna Ferguson</v>
          </cell>
          <cell r="N299" t="str">
            <v>Workload Meeting 19/04/13</v>
          </cell>
          <cell r="O299" t="str">
            <v>Lee Chambers</v>
          </cell>
          <cell r="P299" t="str">
            <v>CO</v>
          </cell>
          <cell r="Q299" t="str">
            <v>CLOSED</v>
          </cell>
          <cell r="R299">
            <v>1</v>
          </cell>
          <cell r="U299">
            <v>41450</v>
          </cell>
          <cell r="AE299">
            <v>0</v>
          </cell>
          <cell r="AF299">
            <v>42</v>
          </cell>
          <cell r="AG299" t="str">
            <v>26/11/13 KB - Email received from Jo authorising closure of COR3008 as the BER was delivered under CO2831.  _x000D_
16/09/13 KB - Note sent to Jo Ferguson requesting her approval to close COR3008 per verbal request from Lee Chambers (as the BER was delivered under COR2831) _x000D_
08/07/13 KB - Spoke to Jule Smart who advised that a BEIR &amp; BER would not be issued for COR3008 as it will be covered as part of COR2831.  This has been approved by Jo Ferguson - e-mail approval will be provided by Julie.  BEIR due date of 08/07/13 removed and BER due date left blank.</v>
          </cell>
          <cell r="AJ299">
            <v>41439</v>
          </cell>
        </row>
        <row r="300">
          <cell r="A300">
            <v>3001</v>
          </cell>
          <cell r="B300" t="str">
            <v>COR3001</v>
          </cell>
          <cell r="C300" t="str">
            <v>Mod 345 - Removal of DMV Regime</v>
          </cell>
          <cell r="E300" t="str">
            <v>PD-CLSD</v>
          </cell>
          <cell r="F300">
            <v>41596</v>
          </cell>
          <cell r="G300">
            <v>0</v>
          </cell>
          <cell r="H300">
            <v>41376</v>
          </cell>
          <cell r="I300">
            <v>41390</v>
          </cell>
          <cell r="J300">
            <v>0</v>
          </cell>
          <cell r="K300" t="str">
            <v>ALL</v>
          </cell>
          <cell r="M300" t="str">
            <v>Joel Martin</v>
          </cell>
          <cell r="N300" t="str">
            <v>Worload Meeting 17/04/2013</v>
          </cell>
          <cell r="O300" t="str">
            <v>Lorraine Cave</v>
          </cell>
          <cell r="P300" t="str">
            <v>CO</v>
          </cell>
          <cell r="Q300" t="str">
            <v>COMPLETE</v>
          </cell>
          <cell r="R300">
            <v>1</v>
          </cell>
          <cell r="S300">
            <v>41596</v>
          </cell>
          <cell r="AE300">
            <v>0</v>
          </cell>
          <cell r="AF300">
            <v>4</v>
          </cell>
          <cell r="AG300" t="str">
            <v>18/11/13 KB - Email closure authorisation received from Joel Martin.</v>
          </cell>
          <cell r="AH300" t="str">
            <v>CLSD</v>
          </cell>
          <cell r="AI300">
            <v>41596</v>
          </cell>
          <cell r="AJ300">
            <v>41397</v>
          </cell>
        </row>
        <row r="301">
          <cell r="A301">
            <v>3041</v>
          </cell>
          <cell r="B301" t="str">
            <v>COR3041</v>
          </cell>
          <cell r="C301" t="str">
            <v>Capture Request Change for Exit Capacity Daily Auctions</v>
          </cell>
          <cell r="D301">
            <v>41411</v>
          </cell>
          <cell r="E301" t="str">
            <v>PD-CLSD</v>
          </cell>
          <cell r="F301">
            <v>41670</v>
          </cell>
          <cell r="G301">
            <v>0</v>
          </cell>
          <cell r="H301">
            <v>41390</v>
          </cell>
          <cell r="J301">
            <v>0</v>
          </cell>
          <cell r="K301" t="str">
            <v>NNW</v>
          </cell>
          <cell r="L301" t="str">
            <v>NGT</v>
          </cell>
          <cell r="M301" t="str">
            <v>Sean McGoldriick</v>
          </cell>
          <cell r="N301" t="str">
            <v>E mail circulation and correspondence after receipt of CO</v>
          </cell>
          <cell r="O301" t="str">
            <v>Andy Earnshaw</v>
          </cell>
          <cell r="P301" t="str">
            <v>CO</v>
          </cell>
          <cell r="Q301" t="str">
            <v>COMPLETE</v>
          </cell>
          <cell r="R301">
            <v>0</v>
          </cell>
          <cell r="W301">
            <v>41402</v>
          </cell>
          <cell r="Y301" t="str">
            <v>Pre Sanction Review Meeting 07/05/13</v>
          </cell>
          <cell r="Z301">
            <v>23500</v>
          </cell>
          <cell r="AC301" t="str">
            <v>SENT</v>
          </cell>
          <cell r="AD301">
            <v>41425</v>
          </cell>
          <cell r="AE301">
            <v>0</v>
          </cell>
          <cell r="AF301">
            <v>5</v>
          </cell>
          <cell r="AG301" t="str">
            <v>06/06/13 KB - Refer to e-mails between Andy Earnshaw and Julie Varney re change in scope. _x000D_
_x000D_
13/05/13 KB - E mail received from Julie Varney confirming the approach to progress straight to BER and omit the EQR stage for COR3041. This was done in light of the very restrictive timescales around this change order._x000D_
_x000D_
08/05/13 -Due to the urgency of this change,  BER sent without EQR having been sent previously as verbally advised by AE.  Note sent to AE advising him to gain retrospective agreement from Sean McGoldirck to progress straigh to BER without EQIR&amp;EQR._x000D_
_x000D_
30/04/13 KB - This CO was received on 26/04/13 and allocated to AE (a Workpack and Business Case were submitted to the Pre Sanction Review meeting on Tuesday 30/04).  A Workload meeting is not being held on 01/05 as there are no CO's for allocation and few target dates due - therefore there will not be a set of Worklaod meeting minutes.</v>
          </cell>
          <cell r="AH301" t="str">
            <v>CLSD</v>
          </cell>
          <cell r="AI301">
            <v>41670</v>
          </cell>
          <cell r="AL301">
            <v>41425</v>
          </cell>
          <cell r="AO301">
            <v>41497</v>
          </cell>
          <cell r="AP301">
            <v>41670</v>
          </cell>
        </row>
        <row r="302">
          <cell r="A302">
            <v>3076</v>
          </cell>
          <cell r="B302" t="str">
            <v>COR3076</v>
          </cell>
          <cell r="C302" t="str">
            <v>Amendment to bi-monthly S&amp;U Statistics Report</v>
          </cell>
          <cell r="D302">
            <v>41631</v>
          </cell>
          <cell r="E302" t="str">
            <v>PD-CLSD</v>
          </cell>
          <cell r="F302">
            <v>42037</v>
          </cell>
          <cell r="G302">
            <v>0</v>
          </cell>
          <cell r="H302">
            <v>41423</v>
          </cell>
          <cell r="I302">
            <v>41436</v>
          </cell>
          <cell r="J302">
            <v>1</v>
          </cell>
          <cell r="K302" t="str">
            <v>ADN</v>
          </cell>
          <cell r="M302" t="str">
            <v>Ruth Thomas</v>
          </cell>
          <cell r="N302" t="str">
            <v>Approved without Workload meeting as already assigned to Lorraine Cave.</v>
          </cell>
          <cell r="O302" t="str">
            <v>Lorraine Cave</v>
          </cell>
          <cell r="P302" t="str">
            <v>CO</v>
          </cell>
          <cell r="Q302" t="str">
            <v>COMPLETE</v>
          </cell>
          <cell r="R302">
            <v>1</v>
          </cell>
          <cell r="S302">
            <v>42037</v>
          </cell>
          <cell r="T302">
            <v>0</v>
          </cell>
          <cell r="U302">
            <v>41480</v>
          </cell>
          <cell r="V302">
            <v>41493</v>
          </cell>
          <cell r="W302">
            <v>41565</v>
          </cell>
          <cell r="Y302" t="str">
            <v>E mail Pre Sanc Approval</v>
          </cell>
          <cell r="Z302">
            <v>6000</v>
          </cell>
          <cell r="AC302" t="str">
            <v>SENT</v>
          </cell>
          <cell r="AD302">
            <v>41647</v>
          </cell>
          <cell r="AE302">
            <v>0</v>
          </cell>
          <cell r="AF302">
            <v>3</v>
          </cell>
          <cell r="AG302" t="str">
            <v>18/12/14 KB Taken off hold per PP discussion with Jo Harze &amp; Lorraine Cave._x000D_
_x000D_
02/06/14 KB - Placed on hold per email from Andy Clasper, NGD._x000D_
_x000D_
16/10/13 KB - BER issued for urgent e mail  Pre Sanction review due to BER delivery due date. _x000D_
_x000D_
07/10/13 KB - Note from Nita advising that BER date may need to move back (currently 18th October) - LC to discuss with Alan Raper &amp; seek approval. _x000D_
_x000D_
08/08/13 KB - BER due date may change (brought forward) following discussions betwenn Xoserve &amp; NGD with regard to clarifying requirements.  Refer to e-mails in folder._x000D_
_x000D_
11/06/13 KB - EQR delivered on EQIR due date.</v>
          </cell>
          <cell r="AH302" t="str">
            <v>CLSD</v>
          </cell>
          <cell r="AI302">
            <v>42037</v>
          </cell>
          <cell r="AJ302">
            <v>41450</v>
          </cell>
          <cell r="AL302">
            <v>41648</v>
          </cell>
          <cell r="AM302">
            <v>41648</v>
          </cell>
          <cell r="AO302">
            <v>41726</v>
          </cell>
        </row>
        <row r="303">
          <cell r="A303">
            <v>3080</v>
          </cell>
          <cell r="B303" t="str">
            <v>COR3080</v>
          </cell>
          <cell r="C303" t="str">
            <v>Provision of the SPAA Theft Code of Practice reporting requirements for Transporters (CURRENTLY ON HOLD)</v>
          </cell>
          <cell r="E303" t="str">
            <v>EQ-CLSD</v>
          </cell>
          <cell r="F303">
            <v>41691</v>
          </cell>
          <cell r="G303">
            <v>0</v>
          </cell>
          <cell r="H303">
            <v>41423</v>
          </cell>
          <cell r="I303">
            <v>41436</v>
          </cell>
          <cell r="J303">
            <v>1</v>
          </cell>
          <cell r="K303" t="str">
            <v>ADN</v>
          </cell>
          <cell r="M303" t="str">
            <v>Joanna Ferguson</v>
          </cell>
          <cell r="N303" t="str">
            <v>Approved and assigned to LC in lieu of a Workload meeting.</v>
          </cell>
          <cell r="O303" t="str">
            <v>Lorraine Cave</v>
          </cell>
          <cell r="P303" t="str">
            <v>CO</v>
          </cell>
          <cell r="Q303" t="str">
            <v>CLOSED</v>
          </cell>
          <cell r="R303">
            <v>1</v>
          </cell>
          <cell r="AE303">
            <v>0</v>
          </cell>
          <cell r="AF303">
            <v>3</v>
          </cell>
          <cell r="AG303" t="str">
            <v>21/02/14 KB - In response to request for an update, email received from Jo authorising closure of this CO as the reporting requirements of SPAA have changed in version 2 of the Code of Practice &amp; as a result this COR is no longer required. _x000D_
25/06/13 KB - E mail received from Joanna confirming her approval to place COR3080 'on hold' pending the outcome of SPAA discussions. _x000D_
25/06/13 KB - Authorisation received from Joanna (via Sue Turnbull) to place EQR date on hold until further information is received from SPAA.  EQR due date of 25/06 removed - await e-mail confirmation.  _x000D_
05/06/13 KB - CO submitted by Joanna indicated 'All Networks' for Impact &amp; Communication however UKT were not included in the distribution.  Liaised with Joanna who confirmed that this does not impact UKT and therefore communication should go to DN's only.</v>
          </cell>
        </row>
        <row r="304">
          <cell r="A304">
            <v>3079</v>
          </cell>
          <cell r="B304" t="str">
            <v>COR3079</v>
          </cell>
          <cell r="C304" t="str">
            <v>Server Migration Project - Xoserve Impact</v>
          </cell>
          <cell r="E304" t="str">
            <v>EQ-CLSD</v>
          </cell>
          <cell r="F304">
            <v>41436</v>
          </cell>
          <cell r="G304">
            <v>0</v>
          </cell>
          <cell r="H304">
            <v>41423</v>
          </cell>
          <cell r="I304">
            <v>41436</v>
          </cell>
          <cell r="J304">
            <v>0</v>
          </cell>
          <cell r="K304" t="str">
            <v>NNW</v>
          </cell>
          <cell r="L304" t="str">
            <v>NGT/NGD</v>
          </cell>
          <cell r="M304" t="str">
            <v>Ruth Thomas</v>
          </cell>
          <cell r="O304" t="str">
            <v>Chris Fears</v>
          </cell>
          <cell r="P304" t="str">
            <v>CO</v>
          </cell>
          <cell r="Q304" t="str">
            <v>CLOSED</v>
          </cell>
          <cell r="R304">
            <v>1</v>
          </cell>
          <cell r="AE304">
            <v>0</v>
          </cell>
          <cell r="AF304">
            <v>5</v>
          </cell>
          <cell r="AG304" t="str">
            <v>09/07/15- CM- Update from Chris Fears-The Server Migration as a flag of convenience if NG asked us to do some work on their behalf, as far as I am aware this is all finished as well_x000D_
13/04/2015 AT - Set EQ-CLSD_x000D_
_x000D_
21/10/14 KB - Update provided by Chris Fears &amp; Dawn Seymour.  There is still an activity outstanding, project therefore to remain open.  Refer to emails.  _x000D_
_x000D_
12/06/14 KB - Update provided by Chris Fears - The final work with Aggregator has not yet been completed and we do not have a date from NG. Dawn Seymour is managing this if Bev requires more information._x000D_
_x000D_
25/03/14 KB - Following uodates from Annie, Andrew Wilkes &amp; Chris Fears, a CCN template has been sent for completion before issue to Alan.  _x000D_
_x000D_
11/06/13 KB - Note sent to Alan Raper &amp; Sean McGoldirck requesting additional information in order to progress this CO.  Assigned to Chris Fears as an interim measure to ensure that visibility is not lost.  _x000D_
_x000D_
06/06/13 KB - Spoke to Chris who confirmed that additional information will be required and at this point he cannot confirm ownership.  CO acknowledged asking for additional information to support the request._x000D_
 _x000D_
06/06/13 KB - PM still to be assigned. Annie Griffith is aware of this issue but will require further information.  It will require a Project but may not require all of the formal documentation (her initila thought is that it may not require an EQR).  Await confirmation from Chris Fears as to whether he can accommodate the request.</v>
          </cell>
          <cell r="AJ304">
            <v>42093</v>
          </cell>
        </row>
        <row r="305">
          <cell r="A305">
            <v>3521</v>
          </cell>
          <cell r="B305" t="str">
            <v>COR3521</v>
          </cell>
          <cell r="C305" t="str">
            <v>New Role For Gemini User – restricted access to nomination APIs</v>
          </cell>
          <cell r="E305" t="str">
            <v>CO-CLSD</v>
          </cell>
          <cell r="F305">
            <v>41970</v>
          </cell>
          <cell r="G305">
            <v>0</v>
          </cell>
          <cell r="H305">
            <v>41957</v>
          </cell>
          <cell r="I305">
            <v>41970</v>
          </cell>
          <cell r="J305">
            <v>0</v>
          </cell>
          <cell r="K305" t="str">
            <v>NNW</v>
          </cell>
          <cell r="L305" t="str">
            <v>NGT</v>
          </cell>
          <cell r="M305" t="str">
            <v>Sean McGoldrick</v>
          </cell>
          <cell r="N305" t="str">
            <v>ICAF Meeting 19/11/14</v>
          </cell>
          <cell r="O305" t="str">
            <v>Dave Turpin</v>
          </cell>
          <cell r="P305" t="str">
            <v>CO</v>
          </cell>
          <cell r="Q305" t="str">
            <v>CLOSED</v>
          </cell>
          <cell r="R305">
            <v>1</v>
          </cell>
          <cell r="AE305">
            <v>0</v>
          </cell>
          <cell r="AF305">
            <v>1</v>
          </cell>
          <cell r="AG305" t="str">
            <v>07/01/16: CM This has been closed and approved closure from email approval via Beverley Viney and Dave Turpin. No project paper work was producesd for this project and therefore no CCN will be produced._x000D_
06/01/16: CM Conversations with Dave Turpin and Beverley Viney today and confirmed that the work has been completed. No project paper work had been complted for this change and Dave Turpibn was happy for this to be closedown once we recive approval from Beverley Viney._x000D_
17/08/15 CM - This is under Additional Considerations on the Plan. CM has emailed DT for an update._x000D_
_x000D_
30/07/15 CM - Update from DT and he will be looking into this CO further to find out what stage we are at now._x000D_
_x000D_
28/01/15 KB - Update provided by Matt Smith; BER still to be produced by the IE team. Date to be confirmed._x000D_
_x000D_
27/11/14 KB - EQIR issued asking for approval to progress straight to BER.  _x000D_
_x000D_
19/11/14  KB - Approved at ICAF.  The work will be carried out by App Support, however there may be a requirement to produce a BER - Dave Turpin will do this but may require project support.</v>
          </cell>
        </row>
        <row r="306">
          <cell r="A306">
            <v>3531</v>
          </cell>
          <cell r="B306" t="str">
            <v>COR3531</v>
          </cell>
          <cell r="C306" t="str">
            <v>Payment of fees in relation to implementation of Mod513</v>
          </cell>
          <cell r="D306">
            <v>42095</v>
          </cell>
          <cell r="E306" t="str">
            <v>PD-POPD</v>
          </cell>
          <cell r="F306">
            <v>42709</v>
          </cell>
          <cell r="G306">
            <v>0</v>
          </cell>
          <cell r="H306">
            <v>41968</v>
          </cell>
          <cell r="I306">
            <v>41982</v>
          </cell>
          <cell r="J306">
            <v>1</v>
          </cell>
          <cell r="K306" t="str">
            <v>ADN</v>
          </cell>
          <cell r="M306" t="str">
            <v>Ruth Thomas / Chris Warner</v>
          </cell>
          <cell r="N306" t="str">
            <v>ICAF Meeting 26/11/14</v>
          </cell>
          <cell r="O306" t="str">
            <v>Dave Turpin</v>
          </cell>
          <cell r="P306" t="str">
            <v>CO</v>
          </cell>
          <cell r="Q306" t="str">
            <v>LIVE</v>
          </cell>
          <cell r="R306">
            <v>1</v>
          </cell>
          <cell r="W306">
            <v>42012</v>
          </cell>
          <cell r="X306">
            <v>42012</v>
          </cell>
          <cell r="Z306">
            <v>20000</v>
          </cell>
          <cell r="AE306">
            <v>0</v>
          </cell>
          <cell r="AF306">
            <v>3</v>
          </cell>
          <cell r="AG306" t="str">
            <v>05/12/16: Cm to get the ECF signed from Dave Turpin and lorraine Cave  and a CCn needs to go to the networks. CM has email DT and LC today_x000D_
13/05/16: this needs a ccn and ecf from Lc TO CLOSE from finance meeting_x000D_
10/03/16: CM The planning meeting In March need to chase LC for the CCN document to close this project down_x000D_
07/03/16 DC emailed CF to advise still no outcome._x000D_
17/02/16 DC after a conversation with CF today I have sent an email to LC requesting a CCN so we can closedown the project._x000D_
16/02/16 DC spoke to JB today, all financial invoices have been received so there is no reason why this project cannot be closed. Email sent to CF for advice._x000D_
_x000D_
15/10/15 EC: LC has been asked for an update regarding the closedown documents she was previously asked for. _x000D_
29/09/15 CM: Emma Catton has emailed LC asking for her to sign off the ECF and requested a lessoned learnt document with the objective section to be filled in._x000D_
25/09/15 CM - Jie has emailed the drafted ECF and sent to LC, awaiting confirmation back from LC. Also requires the lessons learnt and objectives sent back_x000D_
30/07/15: CM DT to talk with MB for an update on this CO._x000D_
01/04/15 Email sent in confirming approval of the BER._x000D_
26/11/14 KB - Approved at ICAF. Assigned to Martin Baker with Dave Turpin to produce a BER. No project wrapper required.</v>
          </cell>
        </row>
        <row r="307">
          <cell r="A307">
            <v>3537</v>
          </cell>
          <cell r="B307" t="str">
            <v>COR3537</v>
          </cell>
          <cell r="C307" t="str">
            <v>Gas LIO Change from NGT to Xoserve and EIC Responsibilities for Xoserve</v>
          </cell>
          <cell r="D307">
            <v>42200</v>
          </cell>
          <cell r="E307" t="str">
            <v>PD-CLSD</v>
          </cell>
          <cell r="F307">
            <v>42398</v>
          </cell>
          <cell r="G307">
            <v>0</v>
          </cell>
          <cell r="H307">
            <v>41981</v>
          </cell>
          <cell r="I307">
            <v>41992</v>
          </cell>
          <cell r="J307">
            <v>0</v>
          </cell>
          <cell r="K307" t="str">
            <v>NNW</v>
          </cell>
          <cell r="L307" t="str">
            <v>NGT</v>
          </cell>
          <cell r="M307" t="str">
            <v>Sean McGoldrick</v>
          </cell>
          <cell r="N307" t="str">
            <v>ICAF Meeting 10/12/2014_x000D_
Pre-Sanction 05/05/2015</v>
          </cell>
          <cell r="O307" t="str">
            <v>Jessica Harris</v>
          </cell>
          <cell r="P307" t="str">
            <v>CO</v>
          </cell>
          <cell r="Q307" t="str">
            <v>COMPLETE</v>
          </cell>
          <cell r="R307">
            <v>1</v>
          </cell>
          <cell r="S307">
            <v>42398</v>
          </cell>
          <cell r="T307">
            <v>0</v>
          </cell>
          <cell r="U307">
            <v>42026</v>
          </cell>
          <cell r="V307">
            <v>42039</v>
          </cell>
          <cell r="W307">
            <v>42131</v>
          </cell>
          <cell r="Y307" t="str">
            <v>Presanc 05/05/2015</v>
          </cell>
          <cell r="Z307">
            <v>7865</v>
          </cell>
          <cell r="AC307" t="str">
            <v>SENT</v>
          </cell>
          <cell r="AD307">
            <v>42230</v>
          </cell>
          <cell r="AE307">
            <v>0</v>
          </cell>
          <cell r="AF307">
            <v>5</v>
          </cell>
          <cell r="AG307" t="str">
            <v>29/01/16: ECF submitted and project now closed down. All documents in configuration library_x000D_
22/01/2016 EC - CCN received from Beverley Viney. Just waiting for the ECF before we can close this. _x000D_
20/01/2016: CM - CCN issued to networks today with expiry 18/02/16. The ECF will not be approved until the CCN has been approved from networks- see note on the CCN email from S.Chivers_x000D_
14/12/15 CM Planning meeting - STILL ON TRACK FOR CLOSE IN JAN 2016_x000D_
16/10/15 EC: Update following Portfolio Plan Meeting, 15/10/15 - Not sure if 'Implementation Contingency' is still needed?_x000D_
21/09/15 DC New WBS codes sent to accounts for stage 4 as per SC._x000D_
25/06/15 CM: The SN was brought to Pre-Sanction meeting as an extra item to discuss and the outcome was=As the change in the SN was small, with no financial impacts to the BER there is no need to make changes to the BER._x000D_
SN documents do not need to be brought to Pre-sanction as regular item._x000D_
_x000D_
14/08/15: CM Additiional SN has gone out to networks today. I have raised this COR for discussion at next weeks pre-sanction meeting. To see if we need to produce an additional BER to support the revised SN. NC has put the supporting docs into the CL._x000D_
13/08/15 CM Hannah Reddy will send confirmation from Jane Rocky that conversation have happened between her and project tem that happy to re-send SN. JR is not back off holiday until 18/08/15._x000D_
11/08/15 CM Stephen has sent over the response from NG with the original response to the scope of work_x000D_
10/08/15: KR has requested an email from SC to confirm the conversations between JR &amp; Matt Smith to confirm the SN was ok to re-send. Also we require the original email from Nat G challenging the original SN. This has now been copleted_x000D_
07/08/15 CM: Reassesed- SN has been sent out today as per conversation between SC and JR. Our understanding of your need for an audit trail leads us to believe that the following statements provide adequate reasons for the decision to issue an amended SN without any further review and approval._x000D_
•	There is no requirement for a revised Change Order because the wording used by National Grid covers all such validation tasks, albeit not explicitly._x000D_
•	There is no requirement for a revised BER because there is no change to costs and it includes, in Section 5.3.2, the phrase, “There will be additional Xoserve process required by the CLC”._x000D_
•	The initial SN was challenged by National Grid and the revised SN has been prepared to make Xoserve’s interpretation of the scope more explicit by identifying just such an additional process._x000D_
04/08/15 DC Amended SN sent to customer today. _x000D_
27/07/15 CM - Beverly Viney - sent through queries reagrding the SN and would like changes made to this. CM has forwarded this email onto JH, HR, SC and CC Bill Goode to look at re-sending this out._x000D_
23/07/15- ANY CORRESPONDANCE THAT GOES TO BEVERLEY VINEY FOR THIS CHANGE NEED TO COPY IN BILL GOODE!!_x000D_
** Taken from Master plan the implementation date should start on 6.09.15 and the closedown by end of Jan 16_x000D_
22/07/15- CM sent the SN to Originator._x000D_
22/07/15 CM sent an email to HR, SC and JH reminding them that the SN is due on Friday 24th july._x000D_
21/07/15 CM -  Update Hannah Reddy That this change:_x000D_
•	Relates to a business process change but not a system change_x000D_
•	Is linked to COR3187 EU Phase 2_x000D_
•	Is of low value_x000D_
•	Is being managed within the EU Phase 2 project team_x000D_
PCC form - with the project teams heavy work load HR will struggle to complete a PCC form._x000D_
Our intention is that the Scope Notification will clearly define the scope as well as any dependencies on National Grid._x000D_
20/07/15 CM Update from HR -PCC form should be approved on Weds. Hannah Re_x000D_
_x000D_
20/07/15 DC  Initial Response - Issue to network received for SC.  Database updated wtith date. _x000D_
_x000D_
15/07/15 - CM received the CA document today and emailed a reminder for the SNIR due on 29/07/2015._x000D_
_x000D_
12/03/15 - See email to move BER date out from 31/03/15 to 07/05/15.  _x000D_
_x000D_
ADD START UP APPROACH NOTES KB _x000D_
_x000D_
20/02/15 KB - EQR sent to NGT; also requested their approval of revised title._x000D_
_x000D_
12/03/2015 AT - Revised BEIR sent out. New BER date of 07/05/2015</v>
          </cell>
          <cell r="AH307" t="str">
            <v>CLSD</v>
          </cell>
          <cell r="AI307">
            <v>42391</v>
          </cell>
          <cell r="AJ307">
            <v>42027</v>
          </cell>
          <cell r="AL307">
            <v>42214</v>
          </cell>
          <cell r="AM307">
            <v>42209</v>
          </cell>
          <cell r="AN307">
            <v>42220</v>
          </cell>
          <cell r="AO307">
            <v>42253</v>
          </cell>
          <cell r="AP307">
            <v>42398</v>
          </cell>
        </row>
        <row r="308">
          <cell r="A308">
            <v>3550</v>
          </cell>
          <cell r="B308" t="str">
            <v>COR3550</v>
          </cell>
          <cell r="C308" t="str">
            <v>Implementation of Xoserve FGO Review</v>
          </cell>
          <cell r="D308">
            <v>42444</v>
          </cell>
          <cell r="E308" t="str">
            <v>PD-IMPD</v>
          </cell>
          <cell r="F308">
            <v>42830</v>
          </cell>
          <cell r="G308">
            <v>0</v>
          </cell>
          <cell r="H308">
            <v>42012</v>
          </cell>
          <cell r="I308">
            <v>42025</v>
          </cell>
          <cell r="J308">
            <v>1</v>
          </cell>
          <cell r="K308" t="str">
            <v>ALL</v>
          </cell>
          <cell r="M308" t="str">
            <v>Joanna Ferguson</v>
          </cell>
          <cell r="N308" t="str">
            <v>ICAF Meeting 14/01/15_x000D_
Pre-Sanction- 08/12/15</v>
          </cell>
          <cell r="O308" t="str">
            <v>Tina Bell</v>
          </cell>
          <cell r="P308" t="str">
            <v>CO</v>
          </cell>
          <cell r="Q308" t="str">
            <v>LIVE</v>
          </cell>
          <cell r="R308">
            <v>1</v>
          </cell>
          <cell r="T308">
            <v>0</v>
          </cell>
          <cell r="U308">
            <v>42153</v>
          </cell>
          <cell r="V308">
            <v>42167</v>
          </cell>
          <cell r="W308">
            <v>42356</v>
          </cell>
          <cell r="X308">
            <v>42356</v>
          </cell>
          <cell r="Y308" t="str">
            <v>Pre Sanction Review Meeting</v>
          </cell>
          <cell r="Z308">
            <v>800000</v>
          </cell>
          <cell r="AC308" t="str">
            <v>SENT</v>
          </cell>
          <cell r="AD308">
            <v>42468</v>
          </cell>
          <cell r="AE308">
            <v>0</v>
          </cell>
          <cell r="AF308">
            <v>4</v>
          </cell>
          <cell r="AG308" t="str">
            <v>27/06/17 DC email from MB confirming he is waiting for two approvals for the closedown doc_x000D_
27/06/17 DC Email sent to MB to confirm the closedown._x000D_
25/05/17 DC I have received the new PAT Tool along with an email from Tina Bell advising me of the docum ents she will be completing and those she wont.  I have emailed her back requesting she breaksdown what is relevant to her and come back to me._x000D_
27/4/17 DC Spoke to ME today, we are to send a new PAT to the team for them to update._x000D_
05/04/2017 - IB - Email received from ME Planning. Imp date confirmed and changed on DB._x000D_
19/09/16: Cm Highlight report recievd from Rob topley -	POB and Ofgem decision to deliver in 2 phases with a FGO pre nexus on April 17 and when Nexus goes live._x000D_
	Project change in progress to replan and revise costs for FGO_x000D_
	Ongoing UNC and DSC work continuing with the focus on the Pre nexus solution._x000D_
	Project changing to deliver a Pre Nexus and a post nexus implementation plan._x000D_
_x000D_
30.08.16: CM met with RT today and this project now going to be re-planned due to UK Link timescales increasing. _x000D_
24/08/16 This Friday will be decision making for delivary at POB_x000D_
01/07/16: Cm Updatd highlight report from Rob Topley -_x000D_
 •	Approval of the PID by Project Sponsor_x000D_
•	Impact Assessment review meetings to organise_x000D_
•	Contingency Plan rescheduled_x000D_
•	Identify benefits and performance metrics_x000D_
_x000D_
17/05/16: Cm waiting on a PCC form for the implementation dates etc.._x000D_
08/04/16: Cm issued the SN to networks today_x000D_
31/03/16: CM - Had a documentation meeting with Rob Topley and he has produced a comms plan which is under review, this will feed into the PID along with the RAID log, Quality plan. The PID will then be presented at the board meeting on 24th April 16. Once this has been approved it will go into delivery. The project will then be in design phase between May 16 to October 2016 and then Nov 16 - April 17 will be the implementation stage. This project is a Business Change and will take a different route to a normal IT project. The time in closing this project down may take some time as this is more to do with a change in the way ASA and Ops will invioce the shippers_x000D_
24/03/2016: Cm SNIR sent out to the networks_x000D_
21/03/16 DC MR confirmed he will be doing the SNIR this week._x000D_
21/03/16 DC Mike said that MR is dealing with the SNIR fo this change, I have sent him an email to confirm._x000D_
15/03/2016 CM - CA approved back from Jo Ferguson._x000D_
14/03/16: EC - Email received from Martin Baker requesting we put his name as Business Analystfor the time being as Hilary has left. Rob Topley is now the Project Manager of this project. He has also sent a chaser to the Networks for the CA. _x000D_
04/02/16: CM - CM chased Jo Ferguson for the  CA back networks._x000D_
17/12/15 DC MB has sent the BER to be sent to the networks today._x000D_
09/12/15 DC MB has sent updated documents us, they are in the file.  I sent a BER template for him to complete and send back to us by 18th._x000D_
08/12/15 DC MB brought BC and BER to Pre Saction today.  There are amendments to be made in both, both were approved once the revised documents have been seen by finance.  I have ask MB for copies once they are done._x000D_
17/11/15 DC: Revised BEIR received today from MB and sent out to customer._x000D_
13/11/15 DC: I have emailed MB asking for a submission of the BER, he has come back to me to day to say they are revising the BER and will issue a new BEIR on Monday._x000D_
06/11/15 DC: Emailed MB to see what the situation with the BER is.  He Emailed back to say this will not go the Pre-Sanction next week, possibly next week. Email in Pre-Sanction folder._x000D_
20/10/15 DC BEIR recievd from MB as there will be a delay on the BER, new date to be 20th November, new BEIR actioned._x000D_
13/10/15 DC Email sent to MB requesting BER to be sent the change order box before Friday for Pre Sanction next week._x000D_
07/08/15 CM: Sent the revised BEIR out via email today with BER due date as 23.10.2015._x000D_
31/07/15 CM Email reminder to MB for the revised BEIR to advise the new BER due date._x000D_
27/07/15 CM meeting with JR - budget from Nick Salter's area, Martin Baker is to be the main lead.  This is not to be allocated to Helen Pardoe's team.  Ther are 2 deliveries on this one, part one April 16 and Part two April 17.  JR to keep us in the loop.  The budget is not coming from the normal governence, porfolio board to confirm how to report.  JR to confirm with us.  Relocation 2600 - from JT's budget._x000D_
24/07/15 DC CM emailed MB re  BER going to Pre-sanction for approval.  MB replied say that it will be highly unlikely that the BER will be completed by 7th August.  CM replied back to say he will need to issue a new BEIR to customer and revised the BER date before 7th August._x000D_
_x000D_
20/07/15 CM LC to speak with Mark Bignall of how we are reporting on this one?_x000D_
_x000D_
03/07/15- CM Emailed BEIR to all networks_x000D_
_x000D_
02/07/15: CM had an update from MB agreeing with the NOR a revised date for this BER.Xoserve proposes defer the BER completion date to Friday 7 August 2015.  Emailed MB to check if this should be sent to all networks or just Joanna Fergusson?_x000D_
_x000D_
29/06/2015 - DC Email received from Martin Baker to say the BER is to be deferred.  The revised target date is proposed for Friday 7/8/2015. Approved by Jo Feguson at NGN. Original BER date of 03/07/2015._x000D_
25/06/15- CM emailed HC to remind her BER is due on 03.07.15. Also to confirm if this has been to pre-sanc.</v>
          </cell>
          <cell r="AJ308">
            <v>42062</v>
          </cell>
          <cell r="AL308">
            <v>42458</v>
          </cell>
          <cell r="AM308">
            <v>42468</v>
          </cell>
          <cell r="AN308">
            <v>42468</v>
          </cell>
          <cell r="AO308">
            <v>42830</v>
          </cell>
          <cell r="AP308">
            <v>42947</v>
          </cell>
        </row>
        <row r="309">
          <cell r="A309">
            <v>3538</v>
          </cell>
          <cell r="B309" t="str">
            <v>COR3538</v>
          </cell>
          <cell r="C309" t="str">
            <v>Upgrade and Expansion of EFT</v>
          </cell>
          <cell r="D309">
            <v>42025</v>
          </cell>
          <cell r="E309" t="str">
            <v>PD-IMPD</v>
          </cell>
          <cell r="F309">
            <v>42811</v>
          </cell>
          <cell r="G309">
            <v>0</v>
          </cell>
          <cell r="H309">
            <v>41985</v>
          </cell>
          <cell r="J309">
            <v>0</v>
          </cell>
          <cell r="N309" t="str">
            <v>ICAF Meeting 21/01/15</v>
          </cell>
          <cell r="O309" t="str">
            <v>Helen Pardoe</v>
          </cell>
          <cell r="P309" t="str">
            <v>BI</v>
          </cell>
          <cell r="Q309" t="str">
            <v>LIVE</v>
          </cell>
          <cell r="R309">
            <v>0</v>
          </cell>
          <cell r="AE309">
            <v>0</v>
          </cell>
          <cell r="AF309">
            <v>7</v>
          </cell>
          <cell r="AG309" t="str">
            <v>19/06/17 DC CCN due date moved out to 31st july as pr email from MP. _x000D_
28/03/17 CCN due date as per planning meeting, PIA in progress._x000D_
21/03/17 DC Spoke to MP this is an internal project and it is in closedown.  I have set a reminder for June to check with MP re Closedown doc._x000D_
17/03/17 DC discussion with ME this is showing as in closedown on the plan.  He is to chase Sally Flynn for an update._x000D_
24/08 Cm sally looking after closedown for this._x000D_
26.07: CM Planning meeting 15th August 16 to close down Ellie will look into closedown docs_x000D_
11/07/16: CM PCC form submitted to take off hold to now go into Closdown Just come off hold and now into Closedown since the PCC form was submitted on 08/06/16. Waiting for closeure documents end of Sept 16/ The Upgrade &amp; Expansion of EFT project was placed on hold as the last remaining milestone was linked to UK Link Go live therefore it was agreed for the project to be placed on hold until nearer the go live date. The outstanding milestone ‘Implementation of UKLP Interfaces’ and subsequently PIS has now been transferred to the TCS work request PWO0094 meaning that COR3538 can now be taken off hold and commence closedown activities._x000D_
_x000D_
16/06/16 DC email fro JB see file for info._x000D_
08/06/16CM Update PCC form in the next 2 days to be go out. To be tranfered to Uk Link programme. PIS will commence to close this down to go into UK Link._x000D_
21/03/16: Cm planning meeting - Wating for UK Link - Raised the paper with TCS and this will close this scope to go into UK Link programme and this will then close down this COR_x000D_
22/02/2016 AT One last implemenation for this and will be implemented and closed when UK Link goes live._x000D_
_x000D_
02/02/16 This has now been placed hold - The EFT Upgrade and Expansion project milestones have been completed and the project could move into Closedown however there is one remaining milestone that is linked to the UK Link go live date -  ‘Implementation of UKLP Interfaces’, due to complete 7th October 2016. It has been recommended by the Portfolio Office that the project be placed on hold until nearer the UK Link go live date_x000D_
_x000D_
25/01/16- This is still waiting on an amended PCC form from the project team as JR rejected the last one._x000D_
15/01/16: Cm- emailed from mark Pollard explaining that this will need to go on hold until UKL goes live- This milestone is to turn on the new UKLink scripts in parallel with the UKLink implementation. I have advised Mark to send in a PCC form to enable us to put this on hold._x000D_
_x000D_
Could you confirm if we are able to commence closedown, and if so, how the final milestone needs to be documented/managed_x000D_
_x000D_
28/10/15 DC CCN due date input as agreed with CM to allow us to keep a track on closedown._x000D_
16/10/15 EC: Update following Portfolio Plan Meeting, 15/10/15 - Migration issues have delayed things but hoping to finish Implementation of EFT1 files by 22/10._x000D_
_x000D_
14/09/15- CM Uploaded PID onto the Confirg Libaray and updated the CAT Tracker_x000D_
27/08/15: CM Nisha is waiting on a PID form from project. While Nisha is on annual leave, need to file the PID in the config library._x000D_
17/08/15; CM: PCC form received and amended dates added. Filed in emails_x000D_
12/08/2015 - Waiting for discussion about the PCC dates between Sally-Ann Flynn and KR_x000D_
_x000D_
22/07/2015- CM update from KR- The July 15 dates are too close to change, but are within the tolerance, so although we can’t update these, it’s not really a problem. I would submit a PCC for the other dates, though as we do ideally want to be hitting target dates, not just getting within the tolerance. Further, the future dates have changed significantly, so we should look to recommit these._x000D_
_x000D_
21/07/15 CM  MR has emailed CM and KR advising that dates on the plan will be changed. CM has advised MR they will still need to fill in a PCC form. KR will confirm otherwise_x000D_
_x000D_
20/07/15 CM Update from Mark Roberts this is on track but there are questions around the costings and UK Link date being pushed back. MR will speak with MP regarding this and provide more updates._x000D_
_x000D_
14/01/15 KB - Title changed per email from Mark Roberts (previously titled Upgrade of EFT)_x000D_
_x000D_
This is an internal project.</v>
          </cell>
          <cell r="AO309">
            <v>42650</v>
          </cell>
          <cell r="AP309">
            <v>42947</v>
          </cell>
        </row>
        <row r="310">
          <cell r="A310">
            <v>1154.1600000000001</v>
          </cell>
          <cell r="B310" t="str">
            <v>COR1154.16</v>
          </cell>
          <cell r="C310" t="str">
            <v>Gemini Consequential Change</v>
          </cell>
          <cell r="E310" t="str">
            <v>CO-CLSD</v>
          </cell>
          <cell r="G310">
            <v>0</v>
          </cell>
          <cell r="J310">
            <v>0</v>
          </cell>
          <cell r="O310" t="str">
            <v>Jessica Harris</v>
          </cell>
          <cell r="P310" t="str">
            <v>CO</v>
          </cell>
          <cell r="Q310" t="str">
            <v>CLOSED</v>
          </cell>
          <cell r="R310">
            <v>0</v>
          </cell>
          <cell r="AE310">
            <v>0</v>
          </cell>
          <cell r="AG310" t="str">
            <v>13/04/2015 AT - Set CO-CLSD</v>
          </cell>
        </row>
        <row r="311">
          <cell r="A311">
            <v>1154.17</v>
          </cell>
          <cell r="B311" t="str">
            <v>COR1154.17</v>
          </cell>
          <cell r="C311" t="str">
            <v>CMS Consequential Change</v>
          </cell>
          <cell r="E311" t="str">
            <v>CO-CLSD</v>
          </cell>
          <cell r="G311">
            <v>0</v>
          </cell>
          <cell r="J311">
            <v>0</v>
          </cell>
          <cell r="O311" t="str">
            <v>Andy Simpson</v>
          </cell>
          <cell r="P311" t="str">
            <v>CO</v>
          </cell>
          <cell r="Q311" t="str">
            <v>CLOSED</v>
          </cell>
          <cell r="R311">
            <v>0</v>
          </cell>
          <cell r="AE311">
            <v>0</v>
          </cell>
          <cell r="AG311" t="str">
            <v>13/04/2015 AT - Set CO-CLSD</v>
          </cell>
        </row>
        <row r="312">
          <cell r="A312">
            <v>3572</v>
          </cell>
          <cell r="B312" t="str">
            <v>COR3572</v>
          </cell>
          <cell r="C312" t="str">
            <v>EU Phase 3 Delivery</v>
          </cell>
          <cell r="D312">
            <v>42289</v>
          </cell>
          <cell r="E312" t="str">
            <v>CO-CLSD</v>
          </cell>
          <cell r="F312">
            <v>42794</v>
          </cell>
          <cell r="G312">
            <v>0</v>
          </cell>
          <cell r="H312">
            <v>42040</v>
          </cell>
          <cell r="I312">
            <v>42054</v>
          </cell>
          <cell r="J312">
            <v>0</v>
          </cell>
          <cell r="K312" t="str">
            <v>TNO</v>
          </cell>
          <cell r="M312" t="str">
            <v>Sean McGoldrick</v>
          </cell>
          <cell r="N312" t="str">
            <v>ICAF 11/02/15_x000D_
Pre-Sanction 11/08/15_x000D_
BER- Pre-Sanction 25/08/15</v>
          </cell>
          <cell r="O312" t="str">
            <v>Nicola Patmore</v>
          </cell>
          <cell r="P312" t="str">
            <v>CO</v>
          </cell>
          <cell r="Q312" t="str">
            <v>COMPLETE</v>
          </cell>
          <cell r="R312">
            <v>1</v>
          </cell>
          <cell r="U312">
            <v>42130</v>
          </cell>
          <cell r="V312">
            <v>42144</v>
          </cell>
          <cell r="W312">
            <v>42277</v>
          </cell>
          <cell r="Y312" t="str">
            <v>Pre-Sanction-25/08/15</v>
          </cell>
          <cell r="Z312">
            <v>2500000</v>
          </cell>
          <cell r="AC312" t="str">
            <v>SENT</v>
          </cell>
          <cell r="AD312">
            <v>42303</v>
          </cell>
          <cell r="AE312">
            <v>0</v>
          </cell>
          <cell r="AF312">
            <v>5</v>
          </cell>
          <cell r="AG312" t="str">
            <v>28/020/17 All documents have been submitted to config._x000D_
20/10/16 DC CCN approval received today and sent to projects.  I have not closed project as im not sure what documentation we are still waiting for re finances.  Email sent to CM to confirm. Cm will chase outstanding documents_x000D_
07/10.16: CCN sent to networks today CM has advised Sue Broadbent that I have had to slightly amend the document before being issued to the networks._x000D_
26.07.16: CM Planning meeting closed down moved to end of Sept 16_x000D_
11/07/16: CM PIS complete now in closedown_x000D_
08/06/16 40% complete and due to complete PIS _x000D_
17.05.16: Update PIS is still on track 12.06.16_x000D_
13/04/16: Implementation has now complete on 10/04/16. PIS until June 16 . Close down due to happen on 15th August 2016._x000D_
29/03/16: Update from JH -No update yet for iEP dates..EUP3 testing completed on 23/03/16 and is 100%.._x000D_
_x000D_
21/03/16: Cm planning meeting- 21.03	User testing is this complete? Testing docs to send to me. On target for Implemenation 10.04.16_x000D_
	"UAT not sure if this has completed and implemeation still on track. On target for Implemenation 10.04.16
SB
"_x000D_
23/02/16 CM Planning meeting - Testing docs havent been finaised yet - Nicki Walton will send them through once completed._x000D_
12/02/16 C Update from Rachel Addison- System Testing completed on 29/01/16 (This phase was extended by one week due to environment issues.)_x000D_
_x000D_
26/01/16 DC The testing on this project should have been completed last Friday 22/1/16.  The environments keep going down so testing has not been completed.  As this is a KBM SB wanted to know if they had a months grace to get the testing completed or have the missed the KBM.  I will speak to ME and get back to her today._x000D_
14/12/15: CM - ON TRACK. SYSTEM TESTING 50% COMPLETE_x000D_
16/11/2015 CM : Update from RA There’s been no change to the dates for this one and CUT phase is now approx. 85% complete. Implementation date still on track for 10.04.16_x000D_
26/10/15 DC Revised SN sent out showing track changes so customer can see requsted changes have been made.  I have also sent a version without tracked changes._x000D_
19/10/2015 AT - No SNIR required (SNIR due date was originally 26/10/2015 date removed from database). Went straight to SN, sent 19/10/2015._x000D_
_x000D_
16/10/15 EC: Update following Portfolio Plan Meeting, 15/10/15 - Design is completed to target whilst build is on track. _x000D_
12/10/15 : CA received back from the networks and forwarded over to the project team to proceed_x000D_
21/09.15 CM: PCC to be updated Jo Duncan. KR to send to JD to get the PCC form to get this back ASAP._x000D_
17/09/15 CM - No CA expected. PCC form required planned implementation for 10/04/16_x000D_
11/09/15 CM BER sent over to the networks. RA confirm for Beverly Viney to be the main contact for this change and to CC in Sean McgGoldrick for info only._x000D_
10/09/15 CM revised BER submitted to the Pre-sanction group for review._x000D_
08/09/15 CM sent a note to Ed Healey advising the BER is due to be sent on 30/09/15 and the Analysis Phase finished on the 28/08/15._x000D_
25/08/15 CM: BER was approved at Pre-Sanction today JH to check all figures against the board paper.  Update to the board in October.No Need for BER to come back to Pre Sanction.  Estimates given at the moment._x000D_
11/08/15 CM: The Draft Board paper was approved pre-sanction on 11/08/15. RA to make some slight amendments to this document and then it will go to XEC next Tues 18/08/15._x000D_
07/08/15 CM: Board paper submitted for pre-sanction meeting on 11/08/15._x000D_
28/07/15 CM: Update from RA explaing how this change will not follow the usual governance processes- BER this change won’t be sent out until mid September. Board Sanctioning was obtained to undertake an Analysis and Design Phase which is due to complete next month at which point we go back through the sanctioning process to obtain approval for the Build and Delivery costs. At this point the BER will be approved and sent to NGT. The project is split this way because the firm costs for delivery are unknown until A&amp;D has completed and solution options analysed. _x000D_
_x000D_
20/07/15: CM - Initiation now complete in 30/06/15. And on track for deliverary._x000D_
20/03/2015 AT - New EQR date 17/04/2015 prev was 27/03/2015. See email.</v>
          </cell>
          <cell r="AH312" t="str">
            <v>CLSD</v>
          </cell>
          <cell r="AI312">
            <v>42663</v>
          </cell>
          <cell r="AJ312">
            <v>42111</v>
          </cell>
          <cell r="AP312">
            <v>42643</v>
          </cell>
        </row>
        <row r="313">
          <cell r="A313">
            <v>3575</v>
          </cell>
          <cell r="B313" t="str">
            <v>COR3575</v>
          </cell>
          <cell r="C313" t="str">
            <v>Amendments to the current ‘MNC’ MPRN creation process</v>
          </cell>
          <cell r="D313">
            <v>42426</v>
          </cell>
          <cell r="E313" t="str">
            <v>CO-CLSD</v>
          </cell>
          <cell r="F313">
            <v>42807</v>
          </cell>
          <cell r="G313">
            <v>0</v>
          </cell>
          <cell r="H313">
            <v>42013</v>
          </cell>
          <cell r="J313">
            <v>0</v>
          </cell>
          <cell r="K313" t="str">
            <v>ADN</v>
          </cell>
          <cell r="M313" t="str">
            <v>Chris Warner</v>
          </cell>
          <cell r="N313" t="str">
            <v>Portfolio Board Vote - see comments and supporting emails.</v>
          </cell>
          <cell r="O313" t="str">
            <v>Lorraine Cave</v>
          </cell>
          <cell r="P313" t="str">
            <v>CO</v>
          </cell>
          <cell r="Q313" t="str">
            <v>COMPLETE</v>
          </cell>
          <cell r="R313">
            <v>1</v>
          </cell>
          <cell r="S313">
            <v>42807</v>
          </cell>
          <cell r="T313">
            <v>0</v>
          </cell>
          <cell r="Y313" t="str">
            <v>Pre-Sanction 16/02/2016</v>
          </cell>
          <cell r="Z313">
            <v>32606</v>
          </cell>
          <cell r="AC313" t="str">
            <v>SENT</v>
          </cell>
          <cell r="AD313">
            <v>42432</v>
          </cell>
          <cell r="AE313">
            <v>1</v>
          </cell>
          <cell r="AF313">
            <v>3</v>
          </cell>
          <cell r="AG313" t="str">
            <v>13/03/17 DC ECF has been submitted and filed in the config Library._x000D_
14/09/16: CM The CCN has been recevied from Chris Warner confirming closure, CM to check all documents are correct to now close._x000D_
09/09/16: CM CCN document sent to the networks for apporval. CM has slighty changed the version control on the document as approved on the title and the bottoam version control. _x000D_
22.08.16 : Mark Bignell advised the ECF will be with us soon._x000D_
25.07.16: Cm Update from DD Implemented on 8th July 16. Closedown due 15th Aug 16._x000D_
08.06.16 Currently in analysis and design_x000D_
13.05: Closed down will be delayed for this one as per LC comments in finance meeting_x000D_
21.03.16 CM Planning meeting Analysis complete. PCC form done_x000D_
03/03/16 CM: has filed an emailed a note in the config library to support no BEO and version control in the EQR_x000D_
26/02/16 DC: CA has been sent back from the customer and this has been actioned._x000D_
26/02/16 DC DD has done the amendments to the BER and sent it to the customer._x000D_
26/02/16 DC the BER was at pre sanction 16/02/16, DD was to get costing sorted that Friday to enable him to make amendment to the BER and send it out.  I have emailed DD asking if the amendments have been done.  It looks like it may have as the change authorisation has come in today.  We are still to receive the amended BER_x000D_
16/02/16 DC The BER has been approved in principle at Pre-Sanction today but DD is still waiting for costings from Wipro.  There may be changes to the cost and timescale once wipro come back to us Friday.  If so an email will be sent around for approval but the BER will not have to go back to pre-sanction again._x000D_
_x000D_
14/01/16 CM - Update from LC at CMSG Meeting - LC - is meeting with all parties tomorrow and she can come back to Erika with the approach once she has this. She will share with networks. Implementation date for 1.02.16 LC says on track for this._x000D_
_x000D_
14/12/15 CM ; SUPPOSED TO GO BACK TO UKLC BUT IT WAS CANCELLED. THEREFORE NO APPROVAL OBTAINED. – COST FROM HARFAN TO PUT INTO THE BER, LC TO GET._x000D_
_x000D_
19/11/15: CM Update from Lorraine- this was a change that was originally a process change and this has been discussed with UK Link committee last week. And UK Link committee did have a lot of queries regarding this change  and it will need to have further discussions for the next steps. CM will catch up with LC regarding this one next week._x000D_
_x000D_
18/11/15: CM Not on the Plan. Rachel Addison no longer on this project. Email sent to LC asking for costs involved and an update._x000D_
_x000D_
30/06/15- CM- Update from LC- Not following the normal governance, no longer on clarity?. LC to check with Dave T_x000D_
urpin status of this one? Not on the plan?_x000D_
_x000D_
05/05/15 - AT chased BEO for EQR sent 10/04/15. RA advised she would chase. No further update._x000D_
_x000D_
30/03/15 KB - Following ICAF &amp; CMSG discussion, this was issued for a Portfolio Board vote to approve a new project (COR3575) for an interim solution.  This was approved by a majority vote - refer to emails in COR3575 folder.  _x000D_
_x000D_
13/03/2015 AT - EQR Due date pushed back to 10/04/2015 originally 13/03/2015_x000D_
_x000D_
12/02/15 KB Discussed at CMSG meeting.  The Networks have deemed this to be of high priority due to potential safety issues. CO assigned to LC but will need formal approval at ICAF on 18/02/15 to reflect the CMSG outcome._x000D_
_x000D_
11/02/15 KB ICAF approval not given due to potential impacts on Change Programme &amp; limited resource availability. Action for Dave Turpin to liaise with Networks to establish criticality._x000D_
_x000D_
09/02/15 KB - For review at ICAF on 11/02.</v>
          </cell>
          <cell r="AH313" t="str">
            <v>CLSD</v>
          </cell>
          <cell r="AI313">
            <v>42627</v>
          </cell>
          <cell r="AJ313">
            <v>42104</v>
          </cell>
          <cell r="AL313">
            <v>42440</v>
          </cell>
          <cell r="AM313">
            <v>42432</v>
          </cell>
          <cell r="AO313">
            <v>42559</v>
          </cell>
          <cell r="AP313">
            <v>42628</v>
          </cell>
        </row>
        <row r="314">
          <cell r="A314">
            <v>3581</v>
          </cell>
          <cell r="B314" t="str">
            <v>COR3581</v>
          </cell>
          <cell r="C314" t="str">
            <v>Xoserve disaggregation of multi meter supply points with a DM element (Mod 428)</v>
          </cell>
          <cell r="D314">
            <v>42171</v>
          </cell>
          <cell r="E314" t="str">
            <v>PD-POPD</v>
          </cell>
          <cell r="F314">
            <v>42661</v>
          </cell>
          <cell r="G314">
            <v>0</v>
          </cell>
          <cell r="H314">
            <v>42046</v>
          </cell>
          <cell r="I314">
            <v>42059</v>
          </cell>
          <cell r="J314">
            <v>0</v>
          </cell>
          <cell r="K314" t="str">
            <v>ADN</v>
          </cell>
          <cell r="M314" t="str">
            <v>Joanna Ferguson</v>
          </cell>
          <cell r="N314" t="str">
            <v>ICAF 11/02/15</v>
          </cell>
          <cell r="O314" t="str">
            <v>Andy Simpson</v>
          </cell>
          <cell r="P314" t="str">
            <v>CO</v>
          </cell>
          <cell r="Q314" t="str">
            <v>LIVE</v>
          </cell>
          <cell r="R314">
            <v>1</v>
          </cell>
          <cell r="T314">
            <v>0</v>
          </cell>
          <cell r="U314">
            <v>42096</v>
          </cell>
          <cell r="V314">
            <v>42111</v>
          </cell>
          <cell r="W314">
            <v>42159</v>
          </cell>
          <cell r="Z314">
            <v>10570</v>
          </cell>
          <cell r="AC314" t="str">
            <v>SENT</v>
          </cell>
          <cell r="AD314">
            <v>42181</v>
          </cell>
          <cell r="AE314">
            <v>0</v>
          </cell>
          <cell r="AF314">
            <v>3</v>
          </cell>
          <cell r="AG314" t="str">
            <v>18/10/16: CM The project should be placed on PD-POPD as documents are outstanding for this project and ECF needs to be completed before it can be closed._x000D_
22/06/16: Cm CMc and AS will be working on the ECF and AEAF and maybe need to go to XEC._x000D_
21/06/16: CM has chased for ECF and AEAF before we can close this down. The value of the P20 has increased so an AEAF will be required to go to pre-sanction _x000D_
25/04/16 DC approved CCN received from networks today and sent to projects. CM to check all documents_x000D_
25/04/16 DC CM called to see if we have received the CCN  back.  I sent another chaser today._x000D_
01.04.16: CM Chased the LL report from Cmc_x000D_
29/03/16: Chased for the CCN back from networks today._x000D_
17/03/16: Christina Mc- CM to chase for the approval of the CCN from the networks._x000D_
10/03/16: Cm has chased for Lessons learnt from Christina Mc_x000D_
18/02/16: Cm CCN documentation sent to networks. The lessons learnt has been sent in from the networks. But CM has asked for the approvel of this document._x000D_
11/01/16: CM documentation meting with AS and Cmc_x000D_
The start-up &amp; CAT tool was not produced for this project, Andy to send a quick note confirming these 2 documents were not produced for this project. This was a BAU project and treated as one of the phases of COR3137. The PID approvals and a high level report I have taken from your shared area for the configuration library.  The Lessons learned workshop takes place on 22nd Feb and therefore, the document will be delivered within two weeks potentially by 4th March.  The User Pays invoices will be issued in February and therefore the ECF and CCN again will be done mid March. _x000D_
_x000D_
14/12/15: CM Planning meeting today CMc - PCC FORM SUBMITTED WHEN KRISTIN WAS STILL HERE. CMc WILL SEND EMAIL WITH PCC AND CCN. Delivery docs – Katrina supposedly sent through some docs._x000D_
Closure to be moved to 31/03/16. _x000D_
CMc will complete closure March 2016._x000D_
24/11/15 CM: CCN sent in and approved. Closedown to be completed by 30/03/16. Check when the CCN will be done by.. Moved to end of this year._x000D_
28/10/2015 DC CCN due date input as agreed with CM to allow us to track closedown. _x000D_
16/10/15 EC: Update following Portfolio Plan Meeting, 15/10/15 - New dates advised via email but will need a PCC form to update by 2/11._x000D_
_x000D_
01/10/15: : Update from CMc - Disputes are ongoing with the networks. However, they are still on track and 98% complete for implementation._x000D_
Christina will keep us updated within the next few days and hopefully this doesn’t affect the keyboard milestone?_x000D_
9/08/15 CM Nisha has chased for documentation and Katrina Stait- has updated these for Nisha into the config library._x000D_
15/07/15- CM - Email Update from JR &amp; KR As discussed, I understand that this change has come about from another change (Mod 428 Phase 1), and as such has not followed the usual start-up governance or stage timelines. Therefore, as agreed, no Start-up Approach Document is needed for this change._x000D_
_x000D_
30/06/15- Project began on 2/03/15. The disaggregation of multi-metered supply points starts 6th July until 28th Sept 2015. Current Implementation due date 01/10/15._x000D_
_x000D_
26/06/15- SN is not required to be brought to Pre-sanction meeting. Therefore the SN was issued out on 26/06/15._x000D_
_x000D_
25/06/15- Email response from KS- the Scope Notification to be approved at Pre Sanction on 30/06 and then Forwarded to Networks on 30/06/2015.  Due to this we will not need a SNIR._x000D_
_x000D_
25/06/15 - CM sent email reminder that the SNIR is due on 30/06/15._x000D_
_x000D_
02/06/15: BER Approved in Principle at Pre-Sanction meeting on 02.06.15. Notes: Additional to this BER, a revised BER is to follow up; later on._x000D_
_x000D_
07/05/2015 AT - revised BER due date. Changed to 4th June 2015. see email for details._x000D_
_x000D_
02/03/15 KB - Transferred to AS per email from LC (see folder).</v>
          </cell>
          <cell r="AH314" t="str">
            <v>CLSD</v>
          </cell>
          <cell r="AI314">
            <v>42485</v>
          </cell>
          <cell r="AJ314">
            <v>42101</v>
          </cell>
          <cell r="AM314">
            <v>42185</v>
          </cell>
          <cell r="AO314">
            <v>42278</v>
          </cell>
          <cell r="AP314">
            <v>42460</v>
          </cell>
        </row>
        <row r="315">
          <cell r="A315">
            <v>3600</v>
          </cell>
          <cell r="B315" t="str">
            <v>COR3600</v>
          </cell>
          <cell r="C315" t="str">
            <v>Xoserve Office Relocation</v>
          </cell>
          <cell r="E315" t="str">
            <v>PD-POPD</v>
          </cell>
          <cell r="F315">
            <v>42594</v>
          </cell>
          <cell r="G315">
            <v>0</v>
          </cell>
          <cell r="H315">
            <v>42083</v>
          </cell>
          <cell r="J315">
            <v>0</v>
          </cell>
          <cell r="N315" t="str">
            <v>ICAF 25/03/15_x000D_
Pre-Sanction - 14/07/15</v>
          </cell>
          <cell r="O315" t="str">
            <v>Julian Childs</v>
          </cell>
          <cell r="P315" t="str">
            <v>CO</v>
          </cell>
          <cell r="Q315" t="str">
            <v>LIVE</v>
          </cell>
          <cell r="R315">
            <v>0</v>
          </cell>
          <cell r="AE315">
            <v>0</v>
          </cell>
          <cell r="AG315" t="str">
            <v>25/05/17 DC Email sent to JT to asked if he has reviewed the closedown docs. _x000D_
17.08.16: Last up date from Pav on the closedown documents - these are still under review with John Trevena - CM will chase Pav 2nd week of Sept 2016_x000D_
15/08/16 : Cm has chased Pav for the final closedown  documents_x000D_
05/07/16: Cm will pick up on documents from pav - as this come towards a close_x000D_
17/05/16: Moving dates are from June 6th 2016 onwards._x000D_
13/04/16: Update from Julian - Still waiting on  a fixed date on the WAN delivery._x000D_
M&amp;E has required more work that we may get reimbursed from the landlord.  If we don’t it will still be under the P80 value provided in our sanction paper._x000D_
29/03/16: Update from Julian Childs:_x000D_
11/03/2016 - Parking acquisition, externally driven (dependent on Solihull Council)_x000D_
07/03/2016 - Fit Out Testing Power, Data, FF&amp;E - Remediation Reporting, stage 1_x000D_
22/01/16: CM PCC form submitted with new dates-Project will closedown 12/08/2016_x000D_
18/08/15: CM Update from the Portfoilo Board meeting- PCC forms should be on the way our way imminently to move above the line._x000D_
12/08: CM JR and Julian will be talking about the KBM and completing this on a PCC form next week._x000D_
14/07/15 CM: Approved at Pre-sanction today. From a finicial perspective the funding will come under Business Support/services and not ITI&amp;SD. Discussion between Julian Childs and Jane Rocky need to be had about tracking of the key board milestones for the board review. There is a rent free period. Note: Funds will cover the server moves for networks._x000D_
_x000D_
10/07/15 CM - Julian Childs has  raised a board paper to be brought forward at next weeks Pre-sanction  meeting on 14/07</v>
          </cell>
          <cell r="AO315">
            <v>42580</v>
          </cell>
          <cell r="AP315">
            <v>42594</v>
          </cell>
        </row>
        <row r="316">
          <cell r="A316">
            <v>3620</v>
          </cell>
          <cell r="B316" t="str">
            <v>COR3620</v>
          </cell>
          <cell r="C316" t="str">
            <v>Implementation of UNC Modification 0473: Project Nexus – Allocation of Unidentified Gas</v>
          </cell>
          <cell r="D316">
            <v>42271</v>
          </cell>
          <cell r="E316" t="str">
            <v>PD-CLSD</v>
          </cell>
          <cell r="F316">
            <v>42718</v>
          </cell>
          <cell r="G316">
            <v>0</v>
          </cell>
          <cell r="H316">
            <v>42104</v>
          </cell>
          <cell r="I316">
            <v>42118</v>
          </cell>
          <cell r="J316">
            <v>0</v>
          </cell>
          <cell r="K316" t="str">
            <v>ALL</v>
          </cell>
          <cell r="M316" t="str">
            <v>Joanna Ferguson</v>
          </cell>
          <cell r="N316" t="str">
            <v>ICAF 15/04/2015_x000D_
Pre-Sanction 07/07/15_x000D_
BER at Pre-Sanction 04/08/15</v>
          </cell>
          <cell r="O316" t="str">
            <v>Lorraine Cave</v>
          </cell>
          <cell r="P316" t="str">
            <v>CO</v>
          </cell>
          <cell r="Q316" t="str">
            <v>COMPLETE</v>
          </cell>
          <cell r="R316">
            <v>1</v>
          </cell>
          <cell r="T316">
            <v>10000</v>
          </cell>
          <cell r="U316">
            <v>42195</v>
          </cell>
          <cell r="V316">
            <v>42209</v>
          </cell>
          <cell r="W316">
            <v>42230</v>
          </cell>
          <cell r="Y316" t="str">
            <v>Pre-Sanction 4/08/15- Lorraine Cave</v>
          </cell>
          <cell r="Z316">
            <v>87750</v>
          </cell>
          <cell r="AC316" t="str">
            <v>SENT</v>
          </cell>
          <cell r="AD316">
            <v>42282</v>
          </cell>
          <cell r="AE316">
            <v>1</v>
          </cell>
          <cell r="AF316">
            <v>3</v>
          </cell>
          <cell r="AG316" t="str">
            <v>14/12/16: Cm Closed down as all outstanding documents are now in the configuration Library_x000D_
03.10.16: CM CCN back from Chris Warner approved. CM has chased for ECF and lessons learnt to closedown project_x000D_
30/09/16: Cm sent the CCN to networks today._x000D_
24/08/16: CM from planning meeting 90% complete closedown in Sept 16_x000D_
22.07.16: This has 100% delivered and now in closedown  this will fully be by 30.09.16. Cm has met up with Ian snookes and he will confirm in writing that no delivary documents were ever produced for this project. Closedown should be complted by 15th August 16._x000D_
09/07/16: Delivery 95% complete_x000D_
08/06/16: CM Delivery on 85% on track_x000D_
21/03/16: Cm Planning meeting - Still on track and up the delivery 65%_x000D_
27/01/16: Update from Planning Meeting, 26/01/16 - Delivery 50% complete. _x000D_
16/11/15 CM: Update from planning meeting. 10% of delivery complete. Implementation date is still Aug 16._x000D_
28/10/15 DC CCN due date input as agreed with CM to allow us to track the closedown._x000D_
16/10/15 EC: Update following Portfolio Plan Meeting, 15/10/15 - delivery is 5% complete. _x000D_
05/10/15: CM SN sent to networks on 05/10/15. _x000D_
24/09/15 CM: CA received from networks, sent onto project team to proceed with SNIR due date on 08/10/15_x000D_
21/09/15 CM: Awaiting a CA and PCC form to be completed. This will be chased by DD. EAF has been loaded into the Config library via finance_x000D_
14/09/15 CM Requested an update from Darran for CA and when the BER will be approved. DD has confirmed he will chase Jo fergusson again for this next week_x000D_
03/09/15 CM Update from DD that the EAF has been approved now and PO to remind DD that the BER response expires on 12/10/15_x000D_
02/0915: CM Update from Darran Dredge the EAF has been signed off and been sent for approval via email for the Pre-sanction group to review. Waiting on JR signiture _x000D_
28/06/15 CM Review of the BER &amp; Business case have gone to the Pre-sanction group for review with a voting button on. Not brought to pre-sanction meeting but email to the group._x000D_
26/08/15 CM Update from Ian Snookes - The EAF form is still under discussion and needs to be signed off from John Trevena. Therefore, the EAF and BER may need to come back to Pre-sanction for further review._x000D_
17/08: CM-update from DD - EAF to be approved this week. KR will require the PCC form once the CA has been received._x000D_
14/08; CM sent the BER on 14/08. The EAF requires approvals from JR by 19/08, DD to send the approved EAF to Portfolio Office_x000D_
13/08: CM In CMSG today DD has said the BER will be sent to us today to go out to the networks._x000D_
12/08 CM reminder sent to DD for BER due on Friday 14th_x000D_
04/08/15 CM - BER Approved at Pre-Sanction on 4th August. DD needs to make amendments to the BER and sent back to PO ready to send out to the networks (see Pre-sanction minutes). BER/EAF will increase by £5K. Pot 3 budget._x000D_
_x000D_
31/07/15 CM DD has submitted the BER for pre-sanction meeting on 4/08/15._x000D_
_x000D_
30/07/15 CM:BER will go to pre-sanction on 11th Aug_x000D_
20/07/15 CM Update from LC below the line but start up is on track._x000D_
10/07/15 CM- BEIR now sent via email_x000D_
_x000D_
10/07/15 CM- BEO received from J Ferguson. On 10/07 sent email to internal stating that we have recived the BEO and BEIR will be sure by 24/07/15._x000D_
_x000D_
08/07/2015 CM - Start up doc was approved at pre sanction meeting on 07/07._x000D_
_x000D_
08/05/2015 AT - EQR sent_x000D_
_x000D_
24/04/2015 AT - EQIR Distributed_x000D_
_x000D_
15/04/2015 AT - Approved at ICAF</v>
          </cell>
          <cell r="AH316" t="str">
            <v>CLSD</v>
          </cell>
          <cell r="AI316">
            <v>42646</v>
          </cell>
          <cell r="AJ316">
            <v>42132</v>
          </cell>
          <cell r="AL316">
            <v>42285</v>
          </cell>
          <cell r="AO316">
            <v>42580</v>
          </cell>
          <cell r="AP316">
            <v>42643</v>
          </cell>
        </row>
        <row r="317">
          <cell r="A317">
            <v>3697</v>
          </cell>
          <cell r="B317" t="str">
            <v>COR3697</v>
          </cell>
          <cell r="C317" t="str">
            <v xml:space="preserve"> iEP Project Support _x000D_
(iEP support for key project stages e.g. Config, Testing, Cut-Over and go-live)</v>
          </cell>
          <cell r="D317">
            <v>42600</v>
          </cell>
          <cell r="E317" t="str">
            <v>PD-CLSD</v>
          </cell>
          <cell r="F317">
            <v>42744</v>
          </cell>
          <cell r="G317">
            <v>0</v>
          </cell>
          <cell r="H317">
            <v>42136</v>
          </cell>
          <cell r="I317">
            <v>42158</v>
          </cell>
          <cell r="J317">
            <v>0</v>
          </cell>
          <cell r="K317" t="str">
            <v>NNW</v>
          </cell>
          <cell r="L317" t="str">
            <v>NGT</v>
          </cell>
          <cell r="M317" t="str">
            <v>Beverly Viney</v>
          </cell>
          <cell r="N317" t="str">
            <v>Pre-Sanction -28/07/15_x000D_
Pre-Sanction 05/07/16</v>
          </cell>
          <cell r="O317" t="str">
            <v>Rachel Addison</v>
          </cell>
          <cell r="P317" t="str">
            <v>CO</v>
          </cell>
          <cell r="Q317" t="str">
            <v>COMPLETE</v>
          </cell>
          <cell r="R317">
            <v>0</v>
          </cell>
          <cell r="S317">
            <v>42744</v>
          </cell>
          <cell r="U317">
            <v>42159</v>
          </cell>
          <cell r="V317">
            <v>42173</v>
          </cell>
          <cell r="W317">
            <v>42237</v>
          </cell>
          <cell r="Y317" t="str">
            <v>Pre Sanction/XEC</v>
          </cell>
          <cell r="Z317">
            <v>191553</v>
          </cell>
          <cell r="AC317" t="str">
            <v>SENT</v>
          </cell>
          <cell r="AD317">
            <v>42265</v>
          </cell>
          <cell r="AE317">
            <v>0</v>
          </cell>
          <cell r="AF317">
            <v>5</v>
          </cell>
          <cell r="AG317" t="str">
            <v>09/01/17- CM ECF now filed in confi and will close down this project._x000D_
13/12/16 DC CCN received from Networks and emailed to project.  Put on tracker and sent to config lib._x000D_
18/11/16 The CCN was sent out today._x000D_
14/10/16: The CCN due date has been pushed back requested by Manisha_x000D_
26.08.16: Cm No Scope notification required as National Grid have agreed this and manisha has sent approval._x000D_
18/08/16: Cm The CA has been approved from Justin Goodesinge and sent over to the project teams._x000D_
03/08/16 DC BER sent out to network today._x000D_
26.07.16: Manisha planning meeting up date - Implementation on 30th July. _x000D_
Finished with testing - everything on track. _x000D_
CM has moved the closedown to end of Sept 16_x000D_
05/07/16 DC RA presented a revised Business Case and BER today. Both have been approved.  The Business Case is due to go to XEC this month._x000D_
08/06/16: A change vairation have been receved from Bev Viney today. JH has confirmed this will be amnaged through Commercial and I have logged the Cr onto the configuration library_x000D_
07/06/16: Cm update from the planning meeting-SIT &amp; UAT is still ongoing. National Grid due to provide project dates for remaining phases by end of this week. Once dates are received Rachel to complete PCC form to committ the dates. _x000D_
_x000D_
26/04/2016 UAT hasn’t yet started as they are still doing their SIT testing. UAT is planned to be started by the end of the month. MB to raise a PCC form with indicative dates from the plan containing months by the middle of next week. Implementation should occur in July._x000D_
29/03/16: New PCC form received from JH team - new implementation date of 10/04/16 and close down due 10.06.2016- No update yet for iEP dates.._x000D_
EUP3 testing completed on 23/03/16 and is 100%.._x000D_
21.03.16: Cm planning meeting - RA waiting on the detail of the scope and once we have this they will be able to confirm definate dates._x000D_
11/03/16: RA has sent an email stating that we might need to send out a revised BER for this to support the change variation which has come in from the networks. RA will keep us updated._x000D_
23/02/16;planning meeting : Expecting the dates to change and a PCC form will be done by Manisha, once they know the dates_x000D_
_x000D_
15/02/16: CM PCC form will need to be submitted from RA IEP- NG are replanning the dates for iEP so these are likely to change._x000D_
04/02/16- Update from Bulk Summary - NGIS hosted a workshop on 27th Jan to talk through their iEP architecture and a high level testing plan. They also presented their project plan, approach and Cutover strategy.  The high level testing dates have shifted slightly from the original schedule due to a delay in the progression of iEP's SIT phase. NGIS are due to share firm dates following NG Board approval. If the implementation date moves from June, its likely that the project costs will need to be resanctioned._x000D_
_x000D_
25/01/16: Jessica has sent in supporting email that we won't have documents for this for audit as only support NG. Not sure is the UAT has finished on 15/01/16 yet, JH to keep us informed._x000D_
14/12/15:CM - ONLY SUPPORTING (NG). AT DELIVERY STAGE. REMOVE IMPLEMENTATION. CHECK PCC FORM FOR DATES AND STAGES. MB TO PRODUCE NOTE ON WHY NO TEST DOCS.  MANISHA/RACHEL TO SEND A SUMMARY OF ANALYSIS/DESIGN AND BUILD._x000D_
28/10/15 DC CCN due date input as agreed with CM to allow us to track the closedown._x000D_
16/10/15 EC: Update following Portfolio Plan Meeting, 15/10/15 - PCC form needed to move this above the line._x000D_
21/09/15 CM: Update give to Jo Duncan that the SNIR is due tomorrow and PCC form will be due also._x000D_
18/09/15 EC: Received SN into box today, I have actioned._x000D_
14/09/15 CM: Email chaser sent to JH reminding her the SNIR is due on 22.09 and PCC form needs to be submitted._x000D_
09/09/15 CM - CA recevied from NOR on 08/09/15. Please keep Manisha Bhardwaj copied into all documents to do with this change_x000D_
06/08/15 DC BER received from RA and sent out today. NC filed into CL._x000D_
28/07/15: CM - RA advised to hold fire with the BER for now as there maybe amendments to be made on both the Business case and BER following XEC next week._x000D_
RA has been speaking with Commercial and the price that Wipro provided for the PM role in the SOW is incorrect so this may have an impact on the costs. Therefore amendments may need to be made to the P50. RA will send the latest version of the BER next week (hopefully!) _x000D_
_x000D_
28/07/15: CM BER, Business Case and Supporting EAF was Approved at Pre-Sanction on 28th July 2015._x000D_
_x000D_
24/07/15: CM BER, EAF and Business Case submitted for next weeks Pre-Sanction meeting 28.07.15._x000D_
_x000D_
18/06/15- BEIR sent to NGT- CM_x000D_
_x000D_
18/06/15 - BEIR chaser email sent to JH and RA. CM_x000D_
_x000D_
12/06/215 - BER Approved at ICAF 02/06/2015_x000D_
_x000D_
04/06/2015 AT - As per email, this has transferred straight to BER no EQR document was sent. Original EQR due Date was 30/06/2015.</v>
          </cell>
          <cell r="AH317" t="str">
            <v>CLSD</v>
          </cell>
          <cell r="AI317">
            <v>42717</v>
          </cell>
          <cell r="AK317">
            <v>42185</v>
          </cell>
          <cell r="AO317">
            <v>42581</v>
          </cell>
          <cell r="AP317">
            <v>42692</v>
          </cell>
        </row>
        <row r="318">
          <cell r="A318">
            <v>3841</v>
          </cell>
          <cell r="B318" t="str">
            <v>COR3841</v>
          </cell>
          <cell r="C318" t="str">
            <v>UNC Modification 0518S - Shipper Verification of meter and address details following system meter removals - Interim solution</v>
          </cell>
          <cell r="E318" t="str">
            <v>BE-CLSD</v>
          </cell>
          <cell r="F318">
            <v>42507</v>
          </cell>
          <cell r="G318">
            <v>0</v>
          </cell>
          <cell r="H318">
            <v>42290</v>
          </cell>
          <cell r="J318">
            <v>0</v>
          </cell>
          <cell r="K318" t="str">
            <v>ADN</v>
          </cell>
          <cell r="L318" t="str">
            <v>SGN</v>
          </cell>
          <cell r="M318" t="str">
            <v>Sue Hilbourne &amp; Hilary Chapman</v>
          </cell>
          <cell r="N318" t="str">
            <v>ICAF 21/10/2015_x000D_
Pre-Sanction - 10/11/2015</v>
          </cell>
          <cell r="O318" t="str">
            <v>Lorraine Cave</v>
          </cell>
          <cell r="P318" t="str">
            <v>CO</v>
          </cell>
          <cell r="Q318" t="str">
            <v>CLOSED</v>
          </cell>
          <cell r="R318">
            <v>1</v>
          </cell>
          <cell r="S318">
            <v>42507</v>
          </cell>
          <cell r="T318">
            <v>0</v>
          </cell>
          <cell r="U318">
            <v>42391</v>
          </cell>
          <cell r="V318">
            <v>42405</v>
          </cell>
          <cell r="W318">
            <v>42416</v>
          </cell>
          <cell r="Y318" t="str">
            <v>Pre-Sanction 10.11.2016</v>
          </cell>
          <cell r="AE318">
            <v>0</v>
          </cell>
          <cell r="AF318">
            <v>3</v>
          </cell>
          <cell r="AG318" t="str">
            <v>17/05/16: Sue Hilbourne has emailed to confirm to now close this change down as the BER had expired._x000D_
See emails to confirm in the config library._x000D_
13.05.16: CM has sent and email to Colin T and Sue asking of they are happy to close this as BER expired on 12.05.16_x000D_
21.3.2016 Cm to chased the CA back today_x000D_
12/02/16 CM: Sent the BER to networks today after speaking with LC confirming to send this out. _x000D_
05/02/16 CM - BEIR sent today- Lorraine Cave has advised to give the BER due date of 16.02.2016._x000D_
_x000D_
21/01/16 EC - Emailed EM and SH to remind them BEO needs to be received by 3/2/16, when the EQR expires. _x000D_
14/12/15: Cm - NO BEO RECEIVED YET._x000D_
10/11/15 CM : BER approved at Pre-Sanction today. CM has made small amendments and emailed them over to LC MT and DA. Agreed at Pre-sanction that there will be be NO EAF produced or CCN as there are no costings to the BER and no internal costs. This has been agreed with Mark Bignell from Finance._x000D_
06/11/15- BER submitted for pre-sanction- this BER will be linked to xrn3834._x000D_
06/11/15 DC: The BER is a zero cost so will not need to go to pre-sanction if there is nothing else on the agenda, this is to be sent via email for review as per LC today._x000D_
03/11/15:CM EQR submitted from Lorraine cave into the mailbox. Sent out to the networks today. The BER delivery time scales stated in the EQR - On or before the 11th November 2015, subject to receiving a Business Evaluation Order (BEO)._x000D_
02/11/15 CM Reminder sent to LC today via email for EQIR_x000D_
27/10/15 CM Logged onto Clarity and requested WBS Codes_x000D_
21/10/2015 DC Approved at ICAF today. LC to support with documentation only.</v>
          </cell>
          <cell r="AK318">
            <v>42311</v>
          </cell>
        </row>
        <row r="319">
          <cell r="A319">
            <v>3701</v>
          </cell>
          <cell r="B319" t="str">
            <v>COR3701</v>
          </cell>
          <cell r="C319" t="str">
            <v>Amendment to Theft of Gas Calculator</v>
          </cell>
          <cell r="E319" t="str">
            <v>CO-CLSD</v>
          </cell>
          <cell r="F319">
            <v>42299</v>
          </cell>
          <cell r="G319">
            <v>0</v>
          </cell>
          <cell r="H319">
            <v>42139</v>
          </cell>
          <cell r="J319">
            <v>1</v>
          </cell>
          <cell r="K319" t="str">
            <v>ADN</v>
          </cell>
          <cell r="L319" t="str">
            <v>NGD, SSGN, WWU, NGN</v>
          </cell>
          <cell r="M319" t="str">
            <v>Chris Warner</v>
          </cell>
          <cell r="N319" t="str">
            <v>ICAF Approved - 20/05/15</v>
          </cell>
          <cell r="O319" t="str">
            <v>Dave Addison</v>
          </cell>
          <cell r="P319" t="str">
            <v>CO</v>
          </cell>
          <cell r="Q319" t="str">
            <v>CLOSED</v>
          </cell>
          <cell r="R319">
            <v>1</v>
          </cell>
          <cell r="S319">
            <v>42299</v>
          </cell>
          <cell r="AE319">
            <v>0</v>
          </cell>
          <cell r="AF319">
            <v>3</v>
          </cell>
          <cell r="AG319" t="str">
            <v>2/12/15 - CF - This CO ideally should have had a change request and followed the CR route because this change was delivered by BICC team and it was a very small change that was delivered even before this change order was raised referenced in the email sent by Hilary dated 12/8/2015. Hence we have updated the status of this change to CO-CLSD._x000D_
_x000D_
22/10/2015 DC CCN received back from CW approved._x000D_
22/10/2015 DC Sent an email today asking CW to approve the CCN._x000D_
24/09/15: CM has emailed the CCN to originator received from LC._x000D_
_x000D_
10/09 CM: MT - confirmed with Chris Warner at the CMSG today that we will now go straight to CCN. MT will draft the CCN and send across to Lorraine Cave for this to be sent across to Chris Warner. BER due to date to be taken out. CM to confirm this to the networks._x000D_
_x000D_
04/09/15: CM Hilary has confirmed that project manager should be Dave Addison. Please DO NOT include David Addison in on the emails back and fourth for this change. Please just email Hilary and Murray, unless Dave needs to be CC in for audit purposes. Reminder sent to HC &amp; MT for BER on 18/09_x000D_
_x000D_
25/08/15 CM:  Murray Thomson &amp; Hilary Chapman has confirmed to defer the BER date 3 weeks to 18 Sept (currently set for 28th Aug).BEIR  will be re-sent today._x000D_
_x000D_
12/08 CM : KR has emailed HC requesting the Startup document to be completed. As this will need to go to pre-sanction next week._x000D_
_x000D_
12/08/15: CM - Email from Hilary confirming that Chris Warner is happy to skip the EQR stage and we will now go stright to BER stage. Therefore, the BEIR will be send today with the BER to go to pre-sanction on 25/08/15._x000D_
_x000D_
06/08/15: CM emailed MT advising to wait until next week when Chris Warner and Lorraine will be back from her their holidays to have approval that we can skip the EQIR stage completely and go straight to sending the BEIR with the BER due date on. CM to chase this up next week. CM will speak to LC on 10/08/15 to confirm LC is happy to skip the EQR stage. Either way documentation if it is EQR or BER will go out by 21/08/15. _x000D_
_x000D_
30/07 CM : CM has sent out the CO acknowledgment today. With a 10 day response time for the EQIR. Murray T will then speak with Chris Warner once back from holiday about going striaght to the BER stage._x000D_
29/07 CM - MT will be confirming to PO office that the start up approach and BER will be the next stage of documentation. This will need to go to Pre-Sanction._x000D_
28/07/15 CM - MT will go ahead and process the EQIR stage._x000D_
_x000D_
24/07/15 CM: WBS codes sent from finance- XAO/03078_x000D_
_x000D_
22/07/15 CM - CM to chase up LC and HC of when we should be sending out the EQIR to originator?_x000D_
_x000D_
20/05/15: Lorraine and Dave Addison to confirm if any costs are involved following ICAF on 20/05/2015</v>
          </cell>
          <cell r="AH319" t="str">
            <v>CLSD</v>
          </cell>
          <cell r="AI319">
            <v>42299</v>
          </cell>
          <cell r="AP319">
            <v>42272</v>
          </cell>
        </row>
        <row r="320">
          <cell r="A320">
            <v>3825</v>
          </cell>
          <cell r="B320" t="str">
            <v>COR3825</v>
          </cell>
          <cell r="C320" t="str">
            <v>Feasibility Analysis for CMS, Gemini and Data Centre Shared Services</v>
          </cell>
          <cell r="E320" t="str">
            <v>CO-RCVD</v>
          </cell>
          <cell r="F320">
            <v>42342</v>
          </cell>
          <cell r="G320">
            <v>0</v>
          </cell>
          <cell r="H320">
            <v>42270</v>
          </cell>
          <cell r="J320">
            <v>0</v>
          </cell>
          <cell r="N320" t="str">
            <v>ICAF- 30/09/15</v>
          </cell>
          <cell r="O320" t="str">
            <v>Azam Saddique</v>
          </cell>
          <cell r="P320" t="str">
            <v>CR</v>
          </cell>
          <cell r="Q320" t="str">
            <v>LIVE</v>
          </cell>
          <cell r="R320">
            <v>0</v>
          </cell>
          <cell r="AE320">
            <v>0</v>
          </cell>
          <cell r="AF320">
            <v>7</v>
          </cell>
          <cell r="AG320" t="str">
            <v>03/02/16: Not tracked on the above and below the line report - left on the plan- but not tracked as a project_x000D_
04/12/15- Now being tracked as an internal project - WBS codes request and email to Finances -No need for it to go onto Clarity._x000D_
_x000D_
30/09/15 - 30/09: Business Case was - Approved at ICAF meeting today- no going to be a project but managed through Tech Dev and support through UK Link SME's. Not to be logged into Clearquest.</v>
          </cell>
        </row>
        <row r="321">
          <cell r="A321">
            <v>3907</v>
          </cell>
          <cell r="B321" t="str">
            <v>COR3907</v>
          </cell>
          <cell r="C321" t="str">
            <v>Server Migration Support Project</v>
          </cell>
          <cell r="E321" t="str">
            <v>PD-PROD</v>
          </cell>
          <cell r="F321">
            <v>42811</v>
          </cell>
          <cell r="G321">
            <v>0</v>
          </cell>
          <cell r="H321">
            <v>42341</v>
          </cell>
          <cell r="J321">
            <v>0</v>
          </cell>
          <cell r="N321" t="str">
            <v>ICAF - 09/12/15_x000D_
Pre-Sanction 19/01/2016_x000D_
CR ICAF 07/12/16_x000D_
Pre-Sanction 17/01/17 Revised Business Case</v>
          </cell>
          <cell r="O321" t="str">
            <v>Emma Rose</v>
          </cell>
          <cell r="P321" t="str">
            <v>CR</v>
          </cell>
          <cell r="Q321" t="str">
            <v>ON HOLD</v>
          </cell>
          <cell r="R321">
            <v>0</v>
          </cell>
          <cell r="AE321">
            <v>0</v>
          </cell>
          <cell r="AF321">
            <v>7</v>
          </cell>
          <cell r="AG321" t="str">
            <v>27/06/17 DC ME confirmed on hold._x000D_
17/05/17 DC I received an email forwarded from ME from ER regarding the Disaster Receovery Testing.  This is likely to take place in Sept 17 now.  I have moved the CCN date out._x000D_
19/04/17 DC Emailed  ER and she has confirmed she is happy for me to move the CCN date to the first of July for the time being, they are in the middle of replanning and she will confirm an update near the time._x000D_
17/03/17 DC Changed status after discussion with ME._x000D_
14/03/17 DC ER has asked for me to send a CR to ME team, No need to go back to ICAF with this._x000D_
17/01/17 DC BC approved at Pre-Sanction today, will be going to XEC  24th._x000D_
16/01/17 DC Change request approved via email. Sent to ME team for completion_x000D_
19/12/16 DC spoke to DD and LC today, they have confirmed this is going to be BAU.  DD is to send EQIR today and confirm details with networks._x000D_
07/12/16: Cm a CR has been approved at ICAF today to finalise 7 system that need decommisioning. This will be completed by Apps Support in Ops._x000D_
09/11/16:CM A CR has been raised and approved at ICAF today and will be part of scop for the main project of COR3907._x000D_
29/09/16: CM The dates for this project are;_x000D_
Implementation 14/10/2016_x000D_
The closedown for this project will not happen just yet as there is going to be another Phase (Disaster recovery) so closedown will be pushed back till the end of that implementation._x000D_
12/07/16 DC A Revised Business Case was completed, LC had a meeting VK and decided this did not need to go to pre-sanction today.  All correspondence is in the folder._x000D_
08.06.16: PCC form will be raised to be pushed back 4 weeks_x000D_
13.05- LC will be looking at forecast again for re-sanction._x000D_
21/03/16: Planning meeting  today - Role out to be completed 24.03 90%. Started on USB completed. Started Critrix testing. Docs to come from Emma Rose asap._x000D_
29.01.16: Both EAF and Business cases are filed in config library._x000D_
The dates submitted for inclusion on the Portfolio Plan are for the testing and implementation of the following three work streams included within the project scope:_x000D_
1.	XP with Office 2010_x000D_
2.	Offline Systems – Citrix Deliver_x000D_
3.	CPI Link – USB Stick delivery_x000D_
The delivery phase of this project does not conform to the standard model of Analysis, Design, Build and Test. Previous work has been conducted by CSC for the work defined in xASR187 and xASR188 which removes further need for analysis. Each work stream will move directly into a testing phase._x000D_
_x000D_
22/01/16: CM The start up approach now approved at Pre-sanction. Nextdoc to be produced will be_x000D_
22/12/15 DC Spoke to Jane Rocky after Pre Sanction today and she is still going over costs for this start up.  CM is to chase up Thursday._x000D_
17/12/15 DC Jane Rocky has emailed to say she will not approve the start up document until she understands the costings.  I have spoken with Michelle Fergusson and she is aware that Jane wanted to have a look.  Michelle will be going through the costs probably on Monday with Jane.  I am to chase her up Tuesday if I have heard nothing._x000D_
17/12/15 DC the Start Up document has been emailed to the review group.  I have asked for any objections to be voiced by 3pm today.  All approvals have been filed in the change orders file. _x000D_
09/12/2015 DC/CM - Approved at ICAF this morning, Internal project. The team have been working on the WBS codes have been done, email sent to MF/ER. Logged onto Clarity. This is an internal project which will be managed by ASA team, internal documents will be produces for this by ASA - start up, Business Case.  Vicky Palmer has took to exec meeting._x000D_
03/12/2015 DC Change Request received and actioned today.  This will go to ICAF 09/12/15.</v>
          </cell>
          <cell r="AO321">
            <v>43008</v>
          </cell>
        </row>
        <row r="322">
          <cell r="A322">
            <v>3908</v>
          </cell>
          <cell r="B322" t="str">
            <v>COR3908</v>
          </cell>
          <cell r="C322" t="str">
            <v>Upgrade/Migration of our existing CMS and Gemini Control-M Servers</v>
          </cell>
          <cell r="E322" t="str">
            <v>EQ-CLSD</v>
          </cell>
          <cell r="F322">
            <v>42522</v>
          </cell>
          <cell r="G322">
            <v>0</v>
          </cell>
          <cell r="H322">
            <v>42345</v>
          </cell>
          <cell r="J322">
            <v>0</v>
          </cell>
          <cell r="N322" t="str">
            <v>ICAF - 09/12/15_x000D_
Pre-sanction-22/12/15</v>
          </cell>
          <cell r="O322" t="str">
            <v>Christina Mcarthur</v>
          </cell>
          <cell r="P322" t="str">
            <v>CR</v>
          </cell>
          <cell r="Q322" t="str">
            <v>CLOSED</v>
          </cell>
          <cell r="R322">
            <v>0</v>
          </cell>
          <cell r="S322">
            <v>42522</v>
          </cell>
          <cell r="AE322">
            <v>0</v>
          </cell>
          <cell r="AF322">
            <v>7</v>
          </cell>
          <cell r="AG322" t="str">
            <v>01/06/16: Confirmation to now close down this project as per the last planning meeting. The conclusion is to recommend that an upgrade of Enterprise Manager and Agent software is to be done after UKLP goes lives and is stable.  _x000D_
A new Change will need to be raised after go live of UK Link for this to be re-looked at._x000D_
24/05/16 Please see the change orders file for this project.  This project is to be closed once we have received an email confirming form CC_x000D_
17/05/16CM Mike will chase for an uopdate at the next planning meeting._x000D_
_x000D_
17/03/16 CM update from Cmc:This will not go for approval at XEC and will possibly be closed down, stakeholder meeting next week to dicuss options to delay 12 to 18 months._x000D_
22.02: Update from the plan Tentative Business Case and XEC approval in Mid March_x000D_
25/01/16: Update from Christina McA- The update for this project is that the strategy for delivery may change as there is other work within IS Operations that may incorporate the hardware upgrade, I am waiting for a formal instruction from Chris Fears hopefully this week on how we move forward or not.  _x000D_
11/01/16: Cm Documentation meeting with AS and Cmc - documents required to be produced are: EAF, Project brief (in replace of the PID),RACI, PRF, Business Case_x000D_
22/12/15 DC This start up was approved at Pre Sanction today._x000D_
22/12/15: CM Chased Dan Williamson and Cmc for the start Up approcah to be done and CAT tool. Can be sent round for review via email as the next pre-sanc meeting is not until 12/01/16._x000D_
14/12/15 CM : Planning meeting- START UP DOCS TO BE SENT THROUGH THIS WEEK (20TH DEC FOR STARTUP APPROACH). Next Pre-Sanction 5th Jan – will need to send it round as an email for approval instead of going to the meeting._x000D_
10/12/2015 DC Email sent to finance to raised WBS codes._x000D_
_x000D_
09/12/2015 DC/CM - Approved at ICAF this morning Internal project. Logged onto Clarity- Christina McArthur will be Project Manager. Internal documents ie, Start Up approach and Business Case to be completed by Dan Willamson. Start Up approach will need to be produced by 24/12/15_x000D_
07/12/2015 DC Change Request received today. CM to confirm M2 authorisation ready for ICAF 09/12/15. Emailed to JR for review</v>
          </cell>
        </row>
        <row r="323">
          <cell r="A323">
            <v>2831.5</v>
          </cell>
          <cell r="B323" t="str">
            <v>COR2831.5</v>
          </cell>
          <cell r="C323" t="str">
            <v>Smart Metering UNC MOD 430 DCC Testing and Trialling</v>
          </cell>
          <cell r="D323">
            <v>42802</v>
          </cell>
          <cell r="E323" t="str">
            <v>PD-IMPD</v>
          </cell>
          <cell r="F323">
            <v>42830</v>
          </cell>
          <cell r="G323">
            <v>0</v>
          </cell>
          <cell r="H323">
            <v>42360</v>
          </cell>
          <cell r="J323">
            <v>0</v>
          </cell>
          <cell r="K323" t="str">
            <v>ALL</v>
          </cell>
          <cell r="M323" t="str">
            <v>Jo Fergusson</v>
          </cell>
          <cell r="N323" t="str">
            <v>Pre-Sanction 24/01/17 Revised BER _x000D_
BER Pre-Sanction 08/12/2015_x000D_
ICAF 23/12/2015_x000D_
Revised BC Pre-Sanction 10/01/17</v>
          </cell>
          <cell r="O323" t="str">
            <v>Helen Pardoe</v>
          </cell>
          <cell r="P323" t="str">
            <v>CO</v>
          </cell>
          <cell r="Q323" t="str">
            <v>LIVE</v>
          </cell>
          <cell r="R323">
            <v>1</v>
          </cell>
          <cell r="Y323" t="str">
            <v>CMSG &amp; Pre-sanction</v>
          </cell>
          <cell r="Z323">
            <v>330000</v>
          </cell>
          <cell r="AC323" t="str">
            <v>SENT</v>
          </cell>
          <cell r="AD323">
            <v>42811</v>
          </cell>
          <cell r="AE323">
            <v>0</v>
          </cell>
          <cell r="AF323">
            <v>42</v>
          </cell>
          <cell r="AG323" t="str">
            <v>22/05/2017 IB - Confirmation from DW, JR, SM &amp; HP that closedown activities are on hold. Will revisit in 6 months._x000D_
05/04/17 DC email from ME to confirm closedown date of 29/06/2017._x000D_
22/03/17 DC Email from JF confirming the dates for CCN will be end of May._x000D_
17/03/17 SN sent from Project to issue to networks._x000D_
08/03/2017 DC CA recevied from Networks today._x000D_
24/01/17 DC Revised BER approved at Pre-Sanction today and sent to networks._x000D_
0/01/17 DC JF and HP submitted a revised BC to Pre-Sanction today.  This has been approved and will go to Board next Tuesday 17/1 for approval.  I hve asked DM for a copy of the signed EAF.  The BC has been uploaded to the config Lib._x000D_
08/06/16: CM UpdateStill waiting on firm dates from DCC should know  more at the end of June_x000D_
14/04/16 DC SN sent out to Network today._x000D_
30/03/16: PCC form submitted to move above the line from JF. DCC test phase 1 to begin on 19/06/16_x000D_
29/03/16: SNIR sent today to networks_x000D_
21/03/16: planning meeting - PWO and SNIR will be due on 29th March. Dan M to do_x000D_
11/03/2016: CM CA received from Jo Ferguson_x000D_
26/02/2016 DC: JF has sent an email to Jo Ferguson asking her to send back the CA so we can proceed._x000D_
22/02/2015: A PCC form will be provided once CA back._x000D_
_x000D_
27/01/16: Update from Planning Meeting, 26/01/16 - Waiting for CA still and then they can provide a PCC form for testing stage._x000D_
_x000D_
14/01/16: CM Update from Jon Follows at CMSG- BER has gone out. Waiting on CA back for this. CM will chase Jo Ferguson/ Alex Ross on email._x000D_
Looking to have consultation to commence in July._x000D_
DCC SIT testing- will need to be provided in May / June to start sending the data._x000D_
_x000D_
23/12/2015: CM: Change Order received from jo Ferguson on 22.12.15- This was spoken about at ICAF and approved. The BER went to Pre-sanction on 8th Dec 2015 and got approved but we have been waiting on the Change Order to come through before we could send the BER out. CMSG was an agreement not to send an EQR. Jon Follows will send over the BER to be sent to Networks today.</v>
          </cell>
          <cell r="AH323" t="str">
            <v>PROD</v>
          </cell>
          <cell r="AL323">
            <v>42816</v>
          </cell>
          <cell r="AM323">
            <v>42811</v>
          </cell>
          <cell r="AN323">
            <v>42811</v>
          </cell>
          <cell r="AO323">
            <v>42832</v>
          </cell>
          <cell r="AP323">
            <v>43024</v>
          </cell>
        </row>
        <row r="324">
          <cell r="A324">
            <v>3928</v>
          </cell>
          <cell r="B324" t="str">
            <v>COR3928</v>
          </cell>
          <cell r="C324" t="str">
            <v>AQ Review 2016</v>
          </cell>
          <cell r="E324" t="str">
            <v>PD-CLSD</v>
          </cell>
          <cell r="F324">
            <v>42807</v>
          </cell>
          <cell r="G324">
            <v>0</v>
          </cell>
          <cell r="H324">
            <v>42377</v>
          </cell>
          <cell r="J324">
            <v>0</v>
          </cell>
          <cell r="N324" t="str">
            <v>ICAF 13/01/2016</v>
          </cell>
          <cell r="O324" t="str">
            <v>Emma Rose</v>
          </cell>
          <cell r="P324" t="str">
            <v>BI</v>
          </cell>
          <cell r="Q324" t="str">
            <v>CLOSED</v>
          </cell>
          <cell r="R324">
            <v>0</v>
          </cell>
          <cell r="S324">
            <v>42807</v>
          </cell>
          <cell r="AE324">
            <v>0</v>
          </cell>
          <cell r="AF324">
            <v>6</v>
          </cell>
          <cell r="AG324" t="str">
            <v>13/03/17 DC Closed _x000D_
20/01/17: CM closedown and acceptance criteria saved in config library. Just need to audit all of the docuements before closing down._x000D_
24/08/16: Cm Planning meeting Phase one complete._x000D_
11/07/16: CM last planning meeting- Phase 1 60% complete_x000D_
21/03/16: Planning meeting update - Initiation 100%. Starting Phase 1 and Acceptance Criteria will be sent in from Jo Rooney_x000D_
04.03.16 : CM PCC form confirmed due to closedown 31.01.2017 and implementation 01.10.2016._x000D_
This PCC form contains confirmed dates for the Start-up phase of AQ Review 2016 and indicative dates for the Initiation phase and Phases 1 to 4 of the AQ Review process._x000D_
15/01/16:DC: WBS codes raised and actioned._x000D_
13/01/16: CM Approved at ICAF today._x000D_
08/01/2015: CM This has been approved from Jane Rocky and Vicky Palmer in principal. This will still need to go to ICAF meeting next week 13/01/2016. Just for the verba_x000D_
l approval. No start up approach will need to be done for this project as per jane Rocky. WBS requested. This is project that should not be picked for Audit purposes as no change request will have been raised for this - it is a BAU activity.</v>
          </cell>
          <cell r="AO324">
            <v>42649</v>
          </cell>
        </row>
        <row r="325">
          <cell r="A325">
            <v>3967</v>
          </cell>
          <cell r="B325" t="str">
            <v>COR3967</v>
          </cell>
          <cell r="C325" t="str">
            <v>Upgrade the current Gemini E-training package to ensure it can be published to the industry</v>
          </cell>
          <cell r="D325">
            <v>42438</v>
          </cell>
          <cell r="E325" t="str">
            <v>PD-CLSD</v>
          </cell>
          <cell r="F325">
            <v>42580</v>
          </cell>
          <cell r="G325">
            <v>0</v>
          </cell>
          <cell r="H325">
            <v>42410</v>
          </cell>
          <cell r="J325">
            <v>0</v>
          </cell>
          <cell r="K325" t="str">
            <v>NNW</v>
          </cell>
          <cell r="L325" t="str">
            <v>NGT</v>
          </cell>
          <cell r="M325" t="str">
            <v>Beverley Viney</v>
          </cell>
          <cell r="N325" t="str">
            <v>ICAF - 17/02/16_x000D_
Pre-Sanction 8/03/16</v>
          </cell>
          <cell r="O325" t="str">
            <v>Jessica Harris</v>
          </cell>
          <cell r="P325" t="str">
            <v>CO</v>
          </cell>
          <cell r="Q325" t="str">
            <v>COMPLETE</v>
          </cell>
          <cell r="R325">
            <v>1</v>
          </cell>
          <cell r="V325">
            <v>42424</v>
          </cell>
          <cell r="W325">
            <v>42440</v>
          </cell>
          <cell r="Y325" t="str">
            <v>Pre Sanction 8th March 2016</v>
          </cell>
          <cell r="Z325">
            <v>15000</v>
          </cell>
          <cell r="AC325" t="str">
            <v>PROD</v>
          </cell>
          <cell r="AD325">
            <v>42447</v>
          </cell>
          <cell r="AE325">
            <v>0</v>
          </cell>
          <cell r="AF325">
            <v>5</v>
          </cell>
          <cell r="AG325" t="str">
            <v>29/07/16: CCN approved from networks, CM has email JH for reasoning no Initiation of delivary docs._x000D_
13/07/16: CM the CCN is still under discussion between JH and BV &amp; BG._x000D_
23/06/ CM ECF received form Finance signed, just waiting on CCN approval from networks. Discussions between Bill Goode and Bev Viney are taking place at the moment._x000D_
21/06/16: CCN sent out to networks today. ECF is with finance to be approved. CM has asked NW to send this through once approved._x000D_
17/05/16: This has been implemented and will be going into close down in the next couple of weeks._x000D_
13/04/16: Update from JH-Delivery &amp; Implementation 10/04/2016 Complete._x000D_
21.03.16: CM planning meeting - EAF form to b_x000D_
e done waiting on Wipro. Due to implement on 10th April 16 on track._x000D_
18/03/16 DC sent the scope notification to networks_x000D_
09/03/16 DC CA received from Networks today._x000D_
08/03/16 DC BER approved at Pre Sanction today and sent out to the networks._x000D_
07/03/16 DC Email from NW to confirm she has spoken to JR and no start up document is required._x000D_
07/03/16 DC new codes have been set up._x000D_
03/03/16: BER and EAF to be submitted to pre-sanction on Tues 8th March._x000D_
23/02/16: CM planning meeting - Nicki producing a BER ECF and EAF CCN only - NW and JH to confirm in wirting for audit purposes. Skipping the EQR stage going straight to BER - The BER will go to Pre-sanction on 11th March 2016. The deliveray will happen in Mid March - April 2016. This project will tie in with COR3572 documents_x000D_
_x000D_
17/02/16: Approved at ICAF today. Work will be governed by Gemini Project Team. Minimal governance required. Project wrap-around from COR3572. Delivering as part of EU Phase 3, just separately funded. Wipro will actually be carrying out this work.</v>
          </cell>
          <cell r="AH325" t="str">
            <v>CLSD</v>
          </cell>
          <cell r="AI325">
            <v>42580</v>
          </cell>
          <cell r="AL325">
            <v>42452</v>
          </cell>
          <cell r="AM325">
            <v>42447</v>
          </cell>
          <cell r="AN325">
            <v>42447</v>
          </cell>
          <cell r="AO325">
            <v>42470</v>
          </cell>
          <cell r="AP325">
            <v>42538</v>
          </cell>
        </row>
        <row r="326">
          <cell r="A326">
            <v>3974</v>
          </cell>
          <cell r="B326" t="str">
            <v>COR3974</v>
          </cell>
          <cell r="C326" t="str">
            <v>Pulling address data to be issued to GB Group to support - COR3782 – Address Validation &amp; Data Cleansing</v>
          </cell>
          <cell r="E326" t="str">
            <v>CO-CLSD</v>
          </cell>
          <cell r="F326">
            <v>42451</v>
          </cell>
          <cell r="G326">
            <v>0</v>
          </cell>
          <cell r="H326">
            <v>42418</v>
          </cell>
          <cell r="J326">
            <v>0</v>
          </cell>
          <cell r="N326" t="str">
            <v>ICAF 24/02/2016</v>
          </cell>
          <cell r="O326" t="str">
            <v>Jane Rocky</v>
          </cell>
          <cell r="P326" t="str">
            <v>CR</v>
          </cell>
          <cell r="Q326" t="str">
            <v>CLOSED</v>
          </cell>
          <cell r="R326">
            <v>0</v>
          </cell>
          <cell r="S326">
            <v>42451</v>
          </cell>
          <cell r="AE326">
            <v>0</v>
          </cell>
          <cell r="AG326" t="str">
            <v>22/03/2016: This was put onto the database in error as this has been logged as a Clearquest change request and is being tracked under XRN3974 on the XRN Log. See emails from Dave Newman on 26.02.2016_x000D_
_x000D_
26/02/16: Adbosed DD and DN that start up approach needs to be submitted by 9/03/16_x000D_
24/02/2015 AT - Approved at ICAF.</v>
          </cell>
        </row>
        <row r="327">
          <cell r="A327">
            <v>3978</v>
          </cell>
          <cell r="B327" t="str">
            <v>COR3978</v>
          </cell>
          <cell r="C327" t="str">
            <v>Xoserve Expenditure and Purchase Approval Automation System</v>
          </cell>
          <cell r="E327" t="str">
            <v>PD-PROD</v>
          </cell>
          <cell r="F327">
            <v>42431</v>
          </cell>
          <cell r="G327">
            <v>0</v>
          </cell>
          <cell r="H327">
            <v>42426</v>
          </cell>
          <cell r="J327">
            <v>0</v>
          </cell>
          <cell r="N327" t="str">
            <v>ICAF - 02/03/2016_x000D_
Pre-Sanction - Bus case- 15/03/16_x000D_
Adjusted Business Case &amp; AEAF at Pre-sanction - 16/08/16</v>
          </cell>
          <cell r="O327" t="str">
            <v>Gareth Hepworth</v>
          </cell>
          <cell r="P327" t="str">
            <v>CR</v>
          </cell>
          <cell r="Q327" t="str">
            <v>LIVE</v>
          </cell>
          <cell r="R327">
            <v>0</v>
          </cell>
          <cell r="AE327">
            <v>0</v>
          </cell>
          <cell r="AF327">
            <v>6</v>
          </cell>
          <cell r="AG327" t="str">
            <v>17/03/17 DC Status changed after discussion with ME_x000D_
16/03/16 WBS codes now set up_x000D_
XBO/06051	._x000D_
15/03/16 DC the Business Case has been approved at Pre-Sanction today.  DW is to sign off the project as it is under 20k (no need to go to XEC)._x000D_
02/03/16 EC - Project to be done by external contractors with some work done by Tech Dev, Portfolio Office, Legal and Finance. To be funded from pot 6, innovation funding. Keep Murry Thomson copied in to all correspondance. GH and SM to discuss the governance around this project and what documents will be produced.</v>
          </cell>
        </row>
        <row r="328">
          <cell r="A328">
            <v>3985</v>
          </cell>
          <cell r="B328" t="str">
            <v>COR3985</v>
          </cell>
          <cell r="C328" t="str">
            <v>Pressure Tier data provision service</v>
          </cell>
          <cell r="E328" t="str">
            <v>PD-CLSD</v>
          </cell>
          <cell r="F328">
            <v>42556</v>
          </cell>
          <cell r="G328">
            <v>0</v>
          </cell>
          <cell r="H328">
            <v>42436</v>
          </cell>
          <cell r="I328">
            <v>42450</v>
          </cell>
          <cell r="J328">
            <v>0</v>
          </cell>
          <cell r="K328" t="str">
            <v>ADN</v>
          </cell>
          <cell r="M328" t="str">
            <v>Joanna Ferguson</v>
          </cell>
          <cell r="N328" t="str">
            <v>ICAF - 09/03/16</v>
          </cell>
          <cell r="O328" t="str">
            <v>Lorraine Cave</v>
          </cell>
          <cell r="P328" t="str">
            <v>CO</v>
          </cell>
          <cell r="Q328" t="str">
            <v>CLOSED</v>
          </cell>
          <cell r="R328">
            <v>1</v>
          </cell>
          <cell r="S328">
            <v>42556</v>
          </cell>
          <cell r="T328">
            <v>0</v>
          </cell>
          <cell r="U328">
            <v>42524</v>
          </cell>
          <cell r="V328">
            <v>42538</v>
          </cell>
          <cell r="W328">
            <v>42580</v>
          </cell>
          <cell r="AE328">
            <v>0</v>
          </cell>
          <cell r="AF328">
            <v>3</v>
          </cell>
          <cell r="AG328" t="str">
            <v>05.07.16: CM closed as this was delivered as part of BAU activity. Hence, we do not require a sign off from the Network cause it was not a project in the first place. CM has filed the Config Library email evidence._x000D_
04.07.16: Note from LC confirming from Murray Thomson that the Sharepoint site was made available on 21.03.16. Cm will double check that this is enough to close down for audit purposes.This was delievered as a BAU activity._x000D_
20.06.2016: CM the BEIR went out late - so 20th June with delivery date of BER on 29/07/16_x000D_
03.06.16: Cm BEO back from Alex ross and sent over to LC with the BEIR due date._x000D_
02.06.16: CM Chased the for the BEO today from JF and Alex Ross. As request by LC_x000D_
05/04/16 DC EQR sent to network today._x000D_
16/03/15: project team and external acknowlegemnt sent out today._x000D_
09/03/16: This CO is linked to the UNC Mod526. This work will need support from Operations on a quarterly basis and delivery support from LC.</v>
          </cell>
          <cell r="AJ328">
            <v>42465</v>
          </cell>
          <cell r="AK328">
            <v>42465</v>
          </cell>
        </row>
        <row r="329">
          <cell r="A329">
            <v>3456</v>
          </cell>
          <cell r="B329" t="str">
            <v>COR3456</v>
          </cell>
          <cell r="C329" t="str">
            <v>Stakeholder Management System</v>
          </cell>
          <cell r="E329" t="str">
            <v>CO-RCVD</v>
          </cell>
          <cell r="F329">
            <v>42325</v>
          </cell>
          <cell r="G329">
            <v>0</v>
          </cell>
          <cell r="H329">
            <v>41842</v>
          </cell>
          <cell r="J329">
            <v>0</v>
          </cell>
          <cell r="N329" t="str">
            <v>ICAF 22/07/2014_x000D_
Pre Sanction 20/10/15</v>
          </cell>
          <cell r="O329" t="str">
            <v>Darran Jackson</v>
          </cell>
          <cell r="P329" t="str">
            <v>CR</v>
          </cell>
          <cell r="Q329" t="str">
            <v>LIVE</v>
          </cell>
          <cell r="R329">
            <v>0</v>
          </cell>
          <cell r="AE329">
            <v>0</v>
          </cell>
          <cell r="AF329">
            <v>6</v>
          </cell>
          <cell r="AG329" t="str">
            <v>17/11/15 CM WBS code has been set up by MB - XBO/06047. this has been sent onto the AJ, DJ._x000D_
_x000D_
02/11/15 DC LC sent a copy of the final version of the BC going to XEC tomorrow. See file for copy._x000D_
_x000D_
29/10/2015 CM: Decided to take this off the Database bbut keep it tracked only on the XRN log._x000D_
_x000D_
28/10/15 DC This is to go onto the Database the enable us to track the project._x000D_
_x000D_
20/10/15 DC  Business Case approved at pre-sanction today. This has been given the go ahead but there are amendments to be made, these are to be sent to JR FC and AG once they have been done.  It will then go the XEC and a Proof of Concept will be done to see if benefits are tangible._x000D_
_x000D_
22/07/14 RS Required by output of BP14. It will not need any project support however will incur some external spend. Idea is to create XRN reference to track external costs and creation of WBS reference.</v>
          </cell>
        </row>
        <row r="330">
          <cell r="A330">
            <v>3929</v>
          </cell>
          <cell r="B330" t="str">
            <v>COR3929</v>
          </cell>
          <cell r="C330" t="str">
            <v>Missing DDU files</v>
          </cell>
          <cell r="D330">
            <v>42451</v>
          </cell>
          <cell r="E330" t="str">
            <v>PD-CLSD</v>
          </cell>
          <cell r="F330">
            <v>42689</v>
          </cell>
          <cell r="G330">
            <v>0</v>
          </cell>
          <cell r="H330">
            <v>42377</v>
          </cell>
          <cell r="I330">
            <v>42391</v>
          </cell>
          <cell r="J330">
            <v>0</v>
          </cell>
          <cell r="K330" t="str">
            <v>NNW</v>
          </cell>
          <cell r="L330" t="str">
            <v>SGN</v>
          </cell>
          <cell r="M330" t="str">
            <v>Colin Thomson</v>
          </cell>
          <cell r="N330" t="str">
            <v>ICAF - 13/01/32016</v>
          </cell>
          <cell r="O330" t="str">
            <v>Darran Dredge</v>
          </cell>
          <cell r="P330" t="str">
            <v>CO</v>
          </cell>
          <cell r="Q330" t="str">
            <v>CLOSED</v>
          </cell>
          <cell r="R330">
            <v>1</v>
          </cell>
          <cell r="S330">
            <v>42689</v>
          </cell>
          <cell r="U330">
            <v>42405</v>
          </cell>
          <cell r="V330">
            <v>42419</v>
          </cell>
          <cell r="W330">
            <v>42433</v>
          </cell>
          <cell r="Y330" t="str">
            <v>Pre-Sanction 03/03/16</v>
          </cell>
          <cell r="Z330">
            <v>2268</v>
          </cell>
          <cell r="AC330" t="str">
            <v>CLSD</v>
          </cell>
          <cell r="AD330">
            <v>42467</v>
          </cell>
          <cell r="AE330">
            <v>0</v>
          </cell>
          <cell r="AF330">
            <v>5</v>
          </cell>
          <cell r="AG330" t="str">
            <v>15/11/16: CM closed as now have ECF approved. Small governed project and closed as PD-CLSD_x000D_
28/10/16 - CM chased the ECF from ian Snookes_x000D_
26/10/16 DC CCN Approval received and sent to projects. _x000D_
25/10/16 DC I have sent an email to hilary asking for her to send authoristion for the CCN. I have also asked for 3939, 3882._x000D_
21/10/16 DC Lorraine has emaile to say sue Hilbourn has taken over from Colin, so I chased her to send back the authorisation.  She then emailed to say that Hilary Chapman was deal with change and was out of the office untill Tuesday 25th._x000D_
18/10.16: CM I have chased the networks for the approved CCN document today by this Friday 21st oct_x000D_
26/09/16: CM CCN sent out to net works today_x000D_
07/04/16: The SNIR has been taken off the database to be delivered today as LC had already verbally agreed with the networks that as the report has been delivered. They would not require a SNIR - but to just now close this project down. CM has spoke with LC and we can expect a ECF to close this down soon. Cm will get this in writing off LC_x000D_
01/04/16: Cm The actual SNIR wont be going out on 7th April as this change has been done and we need to just close down the project. LC will advise what we will send next week._x000D_
22/03/16 _ CA received approved_x000D_
21/03/16: Cm waiting on the CA back as this was chased at last CMSG_x000D_
03/03/16 DC: DN sent over the amended BER with the version control.  This is going out today. 19/02/16: Copy in Aswathy Chath into all corrispodance_x000D_
01/03/16 BER approved at Pre Sanction - DN to send the BER over Thursday to send to customer._x000D_
25/02/16 DC BER received and going to Pre-Sanction _x000D_
19/02/16: CM Spoke to Matt Smith and DD about sending an update to Aswathy (there ops team) to let them know that the BER will be due on 04/03/16._x000D_
18/02/16: Cm BEIR sent to networks, DD supplied the BER date of 11/03/16 and the decided to changed this to 04/03/16 due to the urgency of the work request from the networks._x000D_
05.02.16: BEO back from Networks to proceed- sent onto LC and MS_x000D_
05/02/2016 CM - EQR sent to Networks the BER due date stated date within this doc is 16.02.16 subject to receiving the BEO back from networks.._x000D_
05/02/16: Approval from matt Smith received for HLE - forwarded onto ME team to proceed_x000D_
02/02/16_CM Sent the HLE to Msith and Lorraine Cave for review._x000D_
28.01.16: CM At  the planning meeting today LC will be submitting the EQR for next week (the EQR won't need to go to pre-sanction as zero cost). LC will produce a Start Up Approach for this project._x000D_
25/01/16: DM The EQR is not going to Pre-Sanction for this one as per CM who has had a conversation with LC about it._x000D_
20.01.2016: CM This Change request has been approved and scoring completed with Lorraine Cave._x000D_
_x000D_
14.01.16: CM: This has now been put onto clearquest as per conversation with Christina Francis and matt smith. Work allocated to ME Team (Debasis)_x000D_
13.01.2016: CM This will be a project but work completed by ME Team. Pot 5, chargeable. LC team to have support in producing documents. CM to produce the Change Request to bring back to next weeks ICAF for approval.</v>
          </cell>
          <cell r="AH330" t="str">
            <v>CLSD</v>
          </cell>
          <cell r="AI330">
            <v>42639</v>
          </cell>
          <cell r="AJ330">
            <v>42405</v>
          </cell>
          <cell r="AK330">
            <v>42405</v>
          </cell>
          <cell r="AP330">
            <v>42597</v>
          </cell>
        </row>
        <row r="331">
          <cell r="A331">
            <v>3930</v>
          </cell>
          <cell r="B331" t="str">
            <v>COR3930</v>
          </cell>
          <cell r="C331" t="str">
            <v>GSR Data Extract</v>
          </cell>
          <cell r="E331" t="str">
            <v>PD-CLSD</v>
          </cell>
          <cell r="F331">
            <v>42544</v>
          </cell>
          <cell r="G331">
            <v>0</v>
          </cell>
          <cell r="H331">
            <v>42380</v>
          </cell>
          <cell r="I331">
            <v>42394</v>
          </cell>
          <cell r="J331">
            <v>0</v>
          </cell>
          <cell r="K331" t="str">
            <v>NNW</v>
          </cell>
          <cell r="L331" t="str">
            <v>NGD</v>
          </cell>
          <cell r="M331" t="str">
            <v>Sharu Patel</v>
          </cell>
          <cell r="N331" t="str">
            <v>ICAF 13/01/2016</v>
          </cell>
          <cell r="O331" t="str">
            <v>Lorraine Cave</v>
          </cell>
          <cell r="P331" t="str">
            <v>CO</v>
          </cell>
          <cell r="Q331" t="str">
            <v>CLOSED</v>
          </cell>
          <cell r="R331">
            <v>1</v>
          </cell>
          <cell r="S331">
            <v>0</v>
          </cell>
          <cell r="U331">
            <v>42418</v>
          </cell>
          <cell r="V331">
            <v>42432</v>
          </cell>
          <cell r="AE331">
            <v>0</v>
          </cell>
          <cell r="AF331">
            <v>5</v>
          </cell>
          <cell r="AG331" t="str">
            <v>23/06/16: CM Closedown email approval has been received from Chris Warner. No CCN required as minor project_x000D_
20/04/16: Cm Speaking with LC today The orginal BER due date was today (20.04.16) however the Report was delivered in January 2016 by Matt Smith to the networks.. As an Xoserve BAU. No BER will be sent today to Chris Warner. But an email has been sent asking them to confirm they are happy with the report and we can then close this project down. CM will wait for a response back from Chris Warner and then close this down as a PD-CLSD._x000D_
21/03/16; CM planning meeting - LC to catch up with DN today_x000D_
04/03/16 DC Received an email form SP saying the BER has now been delivered? I have spoken with LC as only the BEIR has been sent, she is to look into it._x000D_
03/03/16 DC: BEIR sent out to networks today._x000D_
18/02/2016_ BEO back from the networks to proceed._x000D_
18/02/2016 Cm has chased for the BEO back from networks._x000D_
05/02/2016 CM - EQR sent to Networks the BER due date stated date within this doc is 16.02.16 subject to receiving the BEO back from networks.._x000D_
28.01.16: CM At  the planning meeting today LC will be submitting the EQR for next week (the EQR won't need to go to pre-sanction as zero cost). LC will produce a Start Up Approach for this project._x000D_
25.01.2016: DM The EQR is not going to Pre-Sanction for this one as per CM who has had a conversation with LC about it._x000D_
20.01.2016: CM This Change request has been approved and scoring completed with Lorraine Cave._x000D_
14.01.16: CM: This has now been put onto clearquest as per conversation with Christina Francis and matt smith. Work allocated to UK Link App Support (Debasis)_x000D_
13/01/16: CM This has been approved at ICAF today this CO is requesting a Firm Quote only (not a HLE). CM will produce a Change Request and bring to ICAF next week. _x000D_
LC/DT to see if app support have dealt with this previous. _x000D_
Pot 5 change.</v>
          </cell>
          <cell r="AJ331">
            <v>42405</v>
          </cell>
          <cell r="AK331">
            <v>42405</v>
          </cell>
        </row>
        <row r="332">
          <cell r="A332">
            <v>3921</v>
          </cell>
          <cell r="B332" t="str">
            <v>COR3921</v>
          </cell>
          <cell r="C332" t="str">
            <v>Activity checks for withdrawn sites (black hole)</v>
          </cell>
          <cell r="E332" t="str">
            <v>BE-CLSD</v>
          </cell>
          <cell r="F332">
            <v>42503</v>
          </cell>
          <cell r="G332">
            <v>0</v>
          </cell>
          <cell r="H332">
            <v>42356</v>
          </cell>
          <cell r="I332">
            <v>42394</v>
          </cell>
          <cell r="J332">
            <v>0</v>
          </cell>
          <cell r="K332" t="str">
            <v>NNW</v>
          </cell>
          <cell r="L332" t="str">
            <v>NGD, SGN, WWU, NGN</v>
          </cell>
          <cell r="M332" t="str">
            <v>Colin Thomson</v>
          </cell>
          <cell r="N332" t="str">
            <v>ICAF - 20/01/2016</v>
          </cell>
          <cell r="O332" t="str">
            <v>Lorraine Cave</v>
          </cell>
          <cell r="P332" t="str">
            <v>CO</v>
          </cell>
          <cell r="Q332" t="str">
            <v>CLOSED</v>
          </cell>
          <cell r="R332">
            <v>1</v>
          </cell>
          <cell r="S332">
            <v>42503</v>
          </cell>
          <cell r="U332">
            <v>42415</v>
          </cell>
          <cell r="V332">
            <v>42429</v>
          </cell>
          <cell r="W332">
            <v>42503</v>
          </cell>
          <cell r="X332">
            <v>42503</v>
          </cell>
          <cell r="AE332">
            <v>1</v>
          </cell>
          <cell r="AF332">
            <v>3</v>
          </cell>
          <cell r="AG332" t="str">
            <v>13/05/16: This has been agreed between Hilary Chapman and Lorraine cave to close this project down as this is now a BAU - The BER was never sent as it is now a business as usual process. See email trail on Change Order database_x000D_
13/05/16: Discussions has been had with regards to actually issue a BER today or not. As LC has been advised that the report has already been delivered._x000D_
Hilary hapman from SGN has confirmed that she belives the work is with Ops not and completed. But we need full confirmation before closure can happen._x000D_
_x000D_
21/03/16: Cm Planning meeting LC is going to speak with Dave Addison for an update_x000D_
29/02/16:DC BEIR sent out today. _x000D_
15/02/16: CM BEO received from networks- Lee Jackson will be Process Owner as Hilary Chapman Is leaving._x000D_
_x000D_
12/02/16: CM EQR sent to networks._x000D_
_x000D_
28.01.16: CM At  the planning meeting today LC will a Start Up Approach for this project._x000D_
27/01/16: WBS codes set up_x000D_
_x000D_
25/01/16: CM EQIR sent LC gave date for EQR to be sent on 12/02/16._x000D_
_x000D_
25/01/16: New WBS code requested today._x000D_
_x000D_
21/01/16: Cm sent out the acknowledgement today. Need to log onto Clarity and set up WBS codes._x000D_
_x000D_
20/01/16: CM Now approved at ICAF and below actions complete- CM will raise the CR to be assigned to the BICC team. Logged onto clearquest._x000D_
_x000D_
14/01/16: CM: Dave Turpin has spoke in CMSG today confirming that this will not be available after UKLP has been implemented. Erika and Colin Thomson- both aware and happy with this approach._x000D_
13/01/16: CM Points from todays ICAF meeting _x000D_
1. Once this has been raised at CMSG on 14.01.16 and the networks are happy with this approach we can go ahead with the Change Order - no need for it to come back to ICAF. _x000D_
2. A Change Request needs to be produced once approved so that BICC can do the work, once approved. _x000D_
3.LC would take on the work as a project once approved.</v>
          </cell>
          <cell r="AJ332">
            <v>42412</v>
          </cell>
          <cell r="AK332">
            <v>42412</v>
          </cell>
        </row>
        <row r="333">
          <cell r="A333">
            <v>3704</v>
          </cell>
          <cell r="B333" t="str">
            <v>COR3704</v>
          </cell>
          <cell r="C333" t="str">
            <v>Creation of a Learning Management System</v>
          </cell>
          <cell r="E333" t="str">
            <v>PD-PROD</v>
          </cell>
          <cell r="F333">
            <v>42391</v>
          </cell>
          <cell r="G333">
            <v>0</v>
          </cell>
          <cell r="H333">
            <v>42142</v>
          </cell>
          <cell r="J333">
            <v>0</v>
          </cell>
          <cell r="N333" t="str">
            <v>ICAF 08/07/15_x000D_
 XEC 13/01/15_x000D_
Pre-sanction - 23/08/16</v>
          </cell>
          <cell r="O333" t="str">
            <v>Karen Anthony</v>
          </cell>
          <cell r="P333" t="str">
            <v>CR</v>
          </cell>
          <cell r="Q333" t="str">
            <v>LIVE</v>
          </cell>
          <cell r="R333">
            <v>0</v>
          </cell>
          <cell r="AE333">
            <v>0</v>
          </cell>
          <cell r="AF333">
            <v>6</v>
          </cell>
          <cell r="AG333" t="str">
            <v>21/03/17 DC This project is in delivery.  No CCN date as it is an internal project._x000D_
17/03/17 DC Changed to PD PROD after discussion with ME._x000D_
23/08/16: CM The Business case has been approved at pre-sanction today, this has been re-sanctioned due to extra internal resource costs. Ann explained that due to more technical problems which they have encountered it has elongated the project._x000D_
CM has filed the amended Business case into config library._x000D_
16/08/16 DC The BC has not been submitted to Pre-Sanciton.  AB informs us that as she is leaving next week JT will be doing the amendments for the BC and it probably wont go back to Pre-Sanction until September._x000D_
09/08/16 DC The BC was deferred until next week so that AB can produce more a more detailed BC._x000D_
14/01/2015: AT Approved at XEC 13/01/2015 and moved onto the database from the XRN log._x000D_
BRD is being prodcued for this in Mid feb 2016 to get the work started. _x000D_
12/01/16 Dc: WBS Codes requested from finance today._x000D_
12/01/16: CM: Discussions have been approved at ICAF on 08.07.15 and it has been to XEC on 02.12.2015. _x000D_
WBS codes have been requested today. The start up apporach is being produced by AT and will need to be approved at Pre-sanction next week. Once this happens I can move this onto the main database._x000D_
_x000D_
24/11/15: DC AB presented her Business Case at Pre Sanction today.  There were a number of points raised and a separate document outlining this is in the file.  This is to be amended and  then will be emailed around to the Pre Sanction group for approval as it is due to go to XEC 2/12/15._x000D_
_x000D_
11/11/15: CM Ann Breen has requested for the title of this change to be amended from Creation of Xoserve Employee Skills Matrix/Database to Creation of a Learning Management System. Also she will be bringing  the BC and EAF will mostly be put to Pre Sanction group next Tuesday 17.11.15._x000D_
_x000D_
29/10/15 EC - Update received from VS: This is in progress and on hold respectively._x000D_
_x000D_
27/10/15 EC - Chased VS for any updates on this. _x000D_
_x000D_
01/07/15- Approved at ICAF on 01.07.15 now logged onto Clear quest.</v>
          </cell>
          <cell r="AO333">
            <v>42829</v>
          </cell>
        </row>
        <row r="334">
          <cell r="A334">
            <v>3939</v>
          </cell>
          <cell r="B334" t="str">
            <v>COR3939</v>
          </cell>
          <cell r="C334" t="str">
            <v>SGN IX Configuration Requirements</v>
          </cell>
          <cell r="D334">
            <v>42451</v>
          </cell>
          <cell r="E334" t="str">
            <v>PD-CLSD</v>
          </cell>
          <cell r="F334">
            <v>42807</v>
          </cell>
          <cell r="G334">
            <v>0</v>
          </cell>
          <cell r="H334">
            <v>42389</v>
          </cell>
          <cell r="J334">
            <v>0</v>
          </cell>
          <cell r="K334" t="str">
            <v>NNW</v>
          </cell>
          <cell r="L334" t="str">
            <v>SGN</v>
          </cell>
          <cell r="M334" t="str">
            <v>Colin Thomson</v>
          </cell>
          <cell r="N334" t="str">
            <v>ICAF 27/01/2016_x000D_
BER approved presanction- 22.03.16</v>
          </cell>
          <cell r="O334" t="str">
            <v>Darran Dredge</v>
          </cell>
          <cell r="P334" t="str">
            <v>CO</v>
          </cell>
          <cell r="Q334" t="str">
            <v>COMPLETE</v>
          </cell>
          <cell r="R334">
            <v>1</v>
          </cell>
          <cell r="S334">
            <v>42807</v>
          </cell>
          <cell r="V334">
            <v>42418</v>
          </cell>
          <cell r="W334">
            <v>42447</v>
          </cell>
          <cell r="X334">
            <v>42452</v>
          </cell>
          <cell r="Y334" t="str">
            <v>Pre- Sanction 22/03.2016</v>
          </cell>
          <cell r="Z334">
            <v>2121</v>
          </cell>
          <cell r="AA334">
            <v>2121</v>
          </cell>
          <cell r="AC334" t="str">
            <v>CLSD</v>
          </cell>
          <cell r="AD334">
            <v>42467</v>
          </cell>
          <cell r="AE334">
            <v>0</v>
          </cell>
          <cell r="AF334">
            <v>5</v>
          </cell>
          <cell r="AG334" t="str">
            <v>13/03/17 Project closed._x000D_
14/02/17 DC Received ECF from projects today, IB checked against EAF and all figures match.  This can now be closed._x000D_
02/02/17 DC DD chased this up with Hilary Chapman, she has now sent the CCN back approved.  We still need the ECF before we can close the project._x000D_
23/12/16 DC Email sent out to HC asking for the approval to close this change._x000D_
08/12/16:CM CCN issued on 08/08/16 and expired in Sept 16. Need to re-issue out to networks CM has email DD_x000D_
25/10/16 Chased today for CCN approval._x000D_
02/09/16: CCN was chased today_x000D_
08/08/16 DC CCN sent out to networks today._x000D_
07/04/16: The SNIR has been taken off the database to be delivered today as LC had already verbally agreed with the networks that as the report has been delivered. They would not require a SNIR - but to just now close this project down. CM has spoke with LC and we can expect a ECF to close this down soon. Cm will get this in writing off LC._x000D_
01/04/16: Cm The actual SNIR wont be going out on 7th April as this change has been done and we need to just close down the project. LC will advise what we will send next week._x000D_
22/03/16 DC CA received today and actioned._x000D_
22/03/16 DC BER approved at Pre-Sanction today and sent to networks._x000D_
21/03/16 DC The BER is going to Pre-Sanction tomorrow._x000D_
18/03/2016: Cm LC has spoken to Colin Thomson to advise him that the BER won't go out until next Wednesday. This needs to go to Pre-sanction meeting next week for re-sanction. Colin is happy and LC will confirm on an email._x000D_
12/02/16: Cm sent over the BEIR today LC provided date of BER for March 18.03.16_x000D_
28.01.16: CM At  the planning meeting today LC will a Start Up Approach for this project._x000D_
28/01/16: WBS requested today. AND Change Aknowledgement sent to networks explaining we will be sending NO EQR but sending a BER  (similar governance process to COR3882)_x000D_
27/01/16: CM Approved ICAF today, this is a one of configuration piece of work. Small documentation produced for this - only producing a BER, ECF for the financial tracking. _x000D_
20/01/16: Change Order received today sent round via email. To go to ICAF on 27.01.16</v>
          </cell>
          <cell r="AH334" t="str">
            <v>CLSD</v>
          </cell>
          <cell r="AI334">
            <v>42590</v>
          </cell>
          <cell r="AP334">
            <v>42597</v>
          </cell>
        </row>
        <row r="335">
          <cell r="A335">
            <v>3960</v>
          </cell>
          <cell r="B335" t="str">
            <v>COR3960</v>
          </cell>
          <cell r="C335" t="str">
            <v>EU 2016 ‘Summer Release’</v>
          </cell>
          <cell r="D335">
            <v>42571</v>
          </cell>
          <cell r="E335" t="str">
            <v>PD-CLSD</v>
          </cell>
          <cell r="F335">
            <v>42807</v>
          </cell>
          <cell r="G335">
            <v>0</v>
          </cell>
          <cell r="H335">
            <v>42405</v>
          </cell>
          <cell r="I335">
            <v>42419</v>
          </cell>
          <cell r="J335">
            <v>0</v>
          </cell>
          <cell r="K335" t="str">
            <v>NNW</v>
          </cell>
          <cell r="L335" t="str">
            <v>NGT</v>
          </cell>
          <cell r="M335" t="str">
            <v>Beverley Viney</v>
          </cell>
          <cell r="N335" t="str">
            <v>ICAF 10.02.2016_x000D_
Bus Case - Pre-sanction 15/06/16 _x000D_
BER pre-sanction 17/05/16</v>
          </cell>
          <cell r="O335" t="str">
            <v>Jessica Harris</v>
          </cell>
          <cell r="P335" t="str">
            <v>CO</v>
          </cell>
          <cell r="Q335" t="str">
            <v>COMPLETE</v>
          </cell>
          <cell r="R335">
            <v>0</v>
          </cell>
          <cell r="S335">
            <v>42442</v>
          </cell>
          <cell r="T335">
            <v>85106</v>
          </cell>
          <cell r="U335">
            <v>42461</v>
          </cell>
          <cell r="V335">
            <v>42475</v>
          </cell>
          <cell r="W335">
            <v>42507</v>
          </cell>
          <cell r="X335">
            <v>42507</v>
          </cell>
          <cell r="Y335" t="str">
            <v>Pre-Sanction 17/05/16</v>
          </cell>
          <cell r="Z335">
            <v>806894</v>
          </cell>
          <cell r="AC335" t="str">
            <v>SENT</v>
          </cell>
          <cell r="AD335">
            <v>42590</v>
          </cell>
          <cell r="AE335">
            <v>0</v>
          </cell>
          <cell r="AF335">
            <v>5</v>
          </cell>
          <cell r="AG335" t="str">
            <v>13/03/17 Closed_x000D_
04/01/17 DC Signed ECF received, this project can closedown once checks have been done._x000D_
12/12/16: CCN approved from the networks for both COR3856 / COR3960_x000D_
25/11/16: CM Amended Business case / AEAF for Pre-sanction next week to be approved. _x000D_
18/11/16 CCN issued to Network._x000D_
17/11/16: CCN to be out once project team happy for it to go - as some changes to be made_x000D_
07/10/16:CM Update from Nicola Patmore will have an update on the 3 delivery documents by end of next week_x000D_
24/08: CM Closedown due to happen in PIS at moment._x000D_
26:07/16: CM SN sent to networks Implementation brought forward_x000D_
26:07/16: CM SN sent to networks and Implementation been brought forward_x000D_
20/07/16: Cm Approved CA recived from Bev Viney emailed over to the project tem for both this project and COR3856_x000D_
03/06/16: Cm Version 2 of the BER sent to the networks today. This went round for review as email to the pre-sanction group._x000D_
17/05/16 BER issued to Networks today._x000D_
15/04/16 DC BEIR sent to networks for COR3960/COR3856, BER due date 17/05/2016._x000D_
01/04/16: Cm BEO back from networks. BEIR duie date sent to project for both 3960 and 3856_x000D_
15/03/16 DC Refers to COR3856 these two projects are linked.  The EQR referes to both of them and has been sent out today to the networks._x000D_
15/03/16 DC The Business Case and EQR hav both been approved at Pre-Sanction today.  This project is linked to COR3960._x000D_
26/02/16: DC The Start up Docment was sent by email for approval.  It has been approved.  The details have been filed onto the change orders ._x000D_
23/02/16: CM Planning meeting- PCC form will be raised above the line and will run in matching with 3856_x000D_
18/02/16: CM send the EQIR out today with EQR date of 16/03/16- Start Up doc will be coming in for Pre-sanction next week._x000D_
11/02/2016 DC new WBS codes created and issued today._x000D_
10/02/2016: Approved at ICAF today allocated to Jessica Harris - Gemini Team, Full project Governance. WBS Codes Requested and logged onto Clarity_x000D_
05/02/2016: New CO received into Mailbox today for ICAF next week</v>
          </cell>
          <cell r="AH335" t="str">
            <v>CLSD</v>
          </cell>
          <cell r="AI335">
            <v>42716</v>
          </cell>
          <cell r="AJ335">
            <v>42445</v>
          </cell>
          <cell r="AK335">
            <v>42445</v>
          </cell>
          <cell r="AO335">
            <v>42596</v>
          </cell>
          <cell r="AP335">
            <v>42689</v>
          </cell>
        </row>
        <row r="336">
          <cell r="A336">
            <v>3951</v>
          </cell>
          <cell r="B336" t="str">
            <v>COR3951</v>
          </cell>
          <cell r="C336" t="str">
            <v>Transfer of Xoserve migrated data via EWS file</v>
          </cell>
          <cell r="E336" t="str">
            <v>PD-HOLD</v>
          </cell>
          <cell r="F336">
            <v>42594</v>
          </cell>
          <cell r="G336">
            <v>0</v>
          </cell>
          <cell r="H336">
            <v>42398</v>
          </cell>
          <cell r="I336">
            <v>42426</v>
          </cell>
          <cell r="J336">
            <v>0</v>
          </cell>
          <cell r="K336" t="str">
            <v>NNW</v>
          </cell>
          <cell r="L336" t="str">
            <v>NGD</v>
          </cell>
          <cell r="M336" t="str">
            <v>Ruth Cresswell/ Robin Howes</v>
          </cell>
          <cell r="N336" t="str">
            <v>ICAF 10/02/2016</v>
          </cell>
          <cell r="O336" t="str">
            <v>Dave Turpin</v>
          </cell>
          <cell r="P336" t="str">
            <v>CO</v>
          </cell>
          <cell r="Q336" t="str">
            <v>ON HOLD</v>
          </cell>
          <cell r="R336">
            <v>0</v>
          </cell>
          <cell r="AE336">
            <v>0</v>
          </cell>
          <cell r="AG336" t="str">
            <v>28/11/16: Update from UK Link PMO-_x000D_
•	CR177 Production of migrated Xoserve data via EWS file – is currently undergoing Full Impact Assessment – Still awaiting full Impact Assessment to be completed_x000D_
•	CR230 File Format Changes – EWS FILE TO EMWS – has been fully approved and is now in delivery – This change is currently in Delivery due to be completed by 06/01/17._x000D_
_x000D_
04/10/16: CM Update from Uk Link PMO		 _x000D_
•	CR177 Production of migrated Xoserve data via EWS file – is currently undergoing Full Impact Assessment_x000D_
•	CR230 File Format Changes – EWS FILE TO EMWS – has been fully approved and is now in delivery_x000D_
_x000D_
04/10/16: Cm requested update from Uk Link PMO_x000D_
12.08.16 CM Verbally agreed with Dave Turpin that this project is to go on hold as it is currently under IA with UK Link. CR177 and CR230. CM to catch up with Julie Bretherton in 1 month to find out an update on both 51/ 52 and find out where they are in proceeding. _x000D_
CM may need to send an acknowledgment to the networks once we have definite delivery dates from UK Link._x000D_
29/06/16: CM has spoken to Matt Smith requesting if we should chase up the expired EQRs, But MS has advised to hold off on chasing for now both changes have been picked up in the project so we don't need to chase but not to close them down. (I think it's a sensitive issue so best not to disturb the networks at the moment)_x000D_
27/06/16: CM Chased DT if he is happy for me to chase the expired EQR for both changes._x000D_
31/05/16 CM: Spoken to Dave Turpin and even though these changes have been closed on the plan they still need to be tracked on the database. As they are now with UK Link - but as they came through as Change Orders orignally they still need to be tracked on the Database . DT has agreed this verbally._x000D_
26/0516 DC This has been passed over to UK link and will follow the governance process within the project.  MC has email to confirm this has been taken off the plan and I have emailed JB to confirm.  Emails are in the file.  I have spoken with CF and Confirmed_x000D_
24/03/16:CM The EQR was created by CM reviewed by Dave Turpin and approved by DT. 8 week delivery for the BER and this date could change_x000D_
22/03/16 CM to _x000D_
21/03/16 DC Sent an email to DT telling him the EQR is due to go out Thursday and if we are to proceed it needs to go the Pre-Sanction tomorrow._x000D_
16/03/16: This is with Dave Payne to progress. EC to email DT to advise him that the EQR is due to go out 24/03/16 and to confirm whether this will go to Pre-Sanction. _x000D_
09/03/16: Update from DT, the flash assesment was rejected and this change is now with the Programme Director. _x000D_
02/03/16: Update from DT the flash assessment has been approved and is being progressed through UK Link Change request process. _x000D_
26/02/16 DC EQIR sent out today._x000D_
17/02/16: Dave to have a meeting with Ankit today._x000D_
10/02/16: Dave Turpin has spoken with Nikhil and now needs to discuss the further requirements with Ankit Sharma. CM to send out the Change Acknowledgement to Networks by 12.02.16 advising that we will be going ahead with this Change._x000D_
03/02/16: Discussed at ICAF meeting this morning. Further conversations required with Nikhil (Transmission team) &amp; Dave Turpin - need to understand if this is in scope of the UK Link Programme. If not in scope of UK Link it will need to go through the UK Link change request route. This needs to be completed for Go live._x000D_
29.01.16: CM Matt smith sent in submission for next weeks ICAF</v>
          </cell>
          <cell r="AJ336">
            <v>42453</v>
          </cell>
          <cell r="AK336">
            <v>42453</v>
          </cell>
        </row>
        <row r="337">
          <cell r="A337">
            <v>3952</v>
          </cell>
          <cell r="B337" t="str">
            <v>COR3952</v>
          </cell>
          <cell r="C337" t="str">
            <v>L3 / L4 load of NG address DB via EWS file</v>
          </cell>
          <cell r="E337" t="str">
            <v>PD-HOLD</v>
          </cell>
          <cell r="F337">
            <v>42594</v>
          </cell>
          <cell r="G337">
            <v>0</v>
          </cell>
          <cell r="H337">
            <v>42398</v>
          </cell>
          <cell r="I337">
            <v>42426</v>
          </cell>
          <cell r="J337">
            <v>0</v>
          </cell>
          <cell r="K337" t="str">
            <v>NNW</v>
          </cell>
          <cell r="L337" t="str">
            <v>NGD</v>
          </cell>
          <cell r="M337" t="str">
            <v>Ruth Cresswell</v>
          </cell>
          <cell r="N337" t="str">
            <v>ICAF - 10/02/16</v>
          </cell>
          <cell r="P337" t="str">
            <v>CO</v>
          </cell>
          <cell r="Q337" t="str">
            <v>ON HOLD</v>
          </cell>
          <cell r="R337">
            <v>0</v>
          </cell>
          <cell r="AE337">
            <v>0</v>
          </cell>
          <cell r="AG337" t="str">
            <v>28/11/16: Update from UK Link PMO-_x000D_
•	CR177 Production of migrated Xoserve data via EWS file – is currently undergoing Full Impact Assessment – Still awaiting full Impact Assessment to be completed_x000D_
•	CR230 File Format Changes – EWS FILE TO EMWS – has been fully approved and is now in delivery – This change is currently in Delivery due to be completed by 06/01/17._x000D_
04/10/16: CM Update from Uk Link PMO		 _x000D_
•	CR177 Production of migrated Xoserve data via EWS file – is currently undergoing Full Impact Assessment_x000D_
•	CR230 File Format Changes – EWS FILE TO EMWS – has been fully approved and is now in delivery_x000D_
_x000D_
04/10/16: Cm requested update from Uk Link PMO_x000D_
12.08.16 CM Verbally agreed with Dave Turpin that this project is to go on hold as it is currently under IA with UK Link. CR177 and CR230. CM to catch up with Julie Bretherton in 1 month to find out an update on both 51/ 52 and find out where they are in proceeding. _x000D_
CM may need to send an acknowledgment to the networks once we have definite delivery dates from UK Link._x000D_
29/06/16: CM has spoken to Matt Smith requesting if we should chase up the expired EQRs, But MS has advised to hold off on chasing for now both changes have been picked up in the project so we don't need to chase but not to close them down. (I think it's a sensitive issue so best not to disturb the networks at the moment)_x000D_
27/06/16: CM Chased DT if he is happy for me to chase the expired EQR for both changes._x000D_
31/05/16 CM: Spoken to Dave Turpin and even though these changes have been closed on the plan they still need to be tracked on the database. As they are now with UK Link - but as they came through as Change Orders orignally they still need to be tracked on the Database . DT has agreed this verbally._x000D_
26/0516 DC This has been passed over to UK link and will follow the governance process within the project.  MC has email to confirm this has been taken off the plan and I have emailed JB to confirm.  Emails are in the file.  I have spoken with CF and Confirmed_x000D_
24/03/16:CM The EQR was created by CM reviewed by Dave Turpin and approved by DT. 8 week delivery for the BER and this date could change_x000D_
23/03/16: Cm to produce a zero cost EQR_x000D_
21/03/16 DC Email sent to DT re this one as well as COR3951._x000D_
16/03/16: This is with Dave Payne to progress. EC to email DT to advise him that the EQR is due to go out 24/03/16 and to confirm whether this will go to Pre-Sanction. _x000D_
09/03/16: Update from DT, the flash assesment was rejected and this change is now with the Programme Director. _x000D_
02/03/16: Update from DT the flash assessment has been approved and is being progressed through UK Link Change request process. _x000D_
26/02/2016 DC EQIR sent out today._x000D_
17/02/16: Dave to have a meeting with Ankit today._x000D_
10/02/16:Dave Turpin has spoken with Nikhil and now needs to discuss the further requirements with Ankit Sharma. CM to send out the Change Acknowledgement to Networks by 12.02.16 advising that we will be going ahead with this Change._x000D_
03/02/16: Discussed at ICAF meeting this morning. Further conversations required with Nikhil (Transmission team) &amp; Dave Turpin - need to understand if this is in scope of the UK Link Programme. If not in scope of UK Link it will need to go through the UK Link change request route. This needs to be completed for Go live._x000D_
29.01.16: CM Matt smith submitted change ready for next week ICAF</v>
          </cell>
          <cell r="AJ337">
            <v>42453</v>
          </cell>
          <cell r="AK337">
            <v>42453</v>
          </cell>
        </row>
        <row r="338">
          <cell r="A338">
            <v>3997</v>
          </cell>
          <cell r="B338" t="str">
            <v>COR3997</v>
          </cell>
          <cell r="C338" t="str">
            <v>Security requirement and invoice payment cycle for the Trading System Clearer - (UNC Modification 0568)</v>
          </cell>
          <cell r="D338">
            <v>42551</v>
          </cell>
          <cell r="E338" t="str">
            <v>PD-CLSD</v>
          </cell>
          <cell r="F338">
            <v>42627</v>
          </cell>
          <cell r="G338">
            <v>0</v>
          </cell>
          <cell r="H338">
            <v>42447</v>
          </cell>
          <cell r="I338">
            <v>42468</v>
          </cell>
          <cell r="J338">
            <v>0</v>
          </cell>
          <cell r="K338" t="str">
            <v>NNW</v>
          </cell>
          <cell r="L338" t="str">
            <v>NGT</v>
          </cell>
          <cell r="M338" t="str">
            <v>Beverley Viney</v>
          </cell>
          <cell r="N338" t="str">
            <v>ICAF - 23/03/2016_x000D_
Pre-sanction 24/05/2016</v>
          </cell>
          <cell r="O338" t="str">
            <v>Darran Dredge</v>
          </cell>
          <cell r="P338" t="str">
            <v>CO</v>
          </cell>
          <cell r="Q338" t="str">
            <v>COMPLETE</v>
          </cell>
          <cell r="R338">
            <v>0</v>
          </cell>
          <cell r="T338">
            <v>0</v>
          </cell>
          <cell r="U338">
            <v>42466</v>
          </cell>
          <cell r="V338">
            <v>42480</v>
          </cell>
          <cell r="W338">
            <v>42515</v>
          </cell>
          <cell r="Y338" t="str">
            <v>Pre-Sanction 24.05.16</v>
          </cell>
          <cell r="Z338">
            <v>7809</v>
          </cell>
          <cell r="AC338" t="str">
            <v>PROD</v>
          </cell>
          <cell r="AD338">
            <v>42565</v>
          </cell>
          <cell r="AE338">
            <v>0</v>
          </cell>
          <cell r="AF338">
            <v>5</v>
          </cell>
          <cell r="AG338" t="str">
            <v>14/09/16: CM The ECF has been recieved from Finance and CM will close the project down, _x000D_
24/08/16 : CM The CCN has been approved and sent back from beverly Viney approved. CM has chased charlie haley for final documents before I can close this down._x000D_
24//08/16: CM the CCN sent to the networks today. 20 business days until it expires. 90% closedown_x000D_
28/07/16: Cm LC confirmed the CCN to be moved out another 4 weeks, as now implementing this._x000D_
25/07/16: Cm update from DD, ST finished on 21.07.16. implementation due 25.07.16.. Closedown due 29/07/16_x000D_
14/07/16 CM sent scope notification out to networks._x000D_
04/07/16: CM PCC form sent in to move above the line_x000D_
•	ME Team will be utilised for building and testing the solution._x000D_
•	Operational users will be used for validating and managing the solution _x000D_
_x000D_
30/06/16: Cm The CA was approved by Beverley Viney and sent to the PJT team_x000D_
25/05/2016: AT - BER Sent_x000D_
17/05/16: Start up and CAT tool approved at pre-sanc today_x000D_
06/05/16: Update from LC this will be taken to the UKL committee on 25/05/16. charlie is working on the Start Up approach for this,_x000D_
20/04/16: DD produced the BEIR to deliver to networks today. LC has confirmed she met with MC on the requirements and still working on the Start up approach_x000D_
13/04/16: CM Start up is being worked on by LC and nearly done_x000D_
07/04/16:  LC has sent the EQR to networks.  LC &amp; Mark Cockayne will be meeting to discuss the process and to confirm the UK Link Impacts. CM to chase up on documentation. _x000D_
06/04/16: BEO back from networks approved_x000D_
06/04/16 DC CM to chase up MC re the UK Committee impacts, this is still an open action on the ICAF page._x000D_
02/03/16 DC EQR sent to networks today._x000D_
23/03/16: CM Email recevied from LC confirming she will be the Project manager and to send the EQIR out - LC will will produce the start up and Raci on her return. Michelle Downes has confirmed - The process to create new charge items in SAP will follow same process as today to set up invoice types and linked charge items. The Project team would notify the billing team who would arrange and ensure set up within the system _x000D_
23/03/2016: Jane Rocky to speak with Mark Cockayne to confirm who will action the work, as this is a process change. This change will only need minimal governance. PO team to support the project governance.</v>
          </cell>
          <cell r="AH338" t="str">
            <v>CLSD</v>
          </cell>
          <cell r="AI338">
            <v>42606</v>
          </cell>
          <cell r="AJ338">
            <v>42465</v>
          </cell>
          <cell r="AK338">
            <v>42465</v>
          </cell>
          <cell r="AM338">
            <v>42565</v>
          </cell>
          <cell r="AN338">
            <v>42565</v>
          </cell>
          <cell r="AO338">
            <v>42576</v>
          </cell>
          <cell r="AP338">
            <v>42608</v>
          </cell>
        </row>
        <row r="339">
          <cell r="A339">
            <v>3995</v>
          </cell>
          <cell r="B339" t="str">
            <v>COR3995</v>
          </cell>
          <cell r="C339" t="str">
            <v>Energy Theft Tip-off Service Data Provision</v>
          </cell>
          <cell r="D339">
            <v>42571</v>
          </cell>
          <cell r="E339" t="str">
            <v>PD-SENT</v>
          </cell>
          <cell r="F339">
            <v>42867</v>
          </cell>
          <cell r="G339">
            <v>0</v>
          </cell>
          <cell r="H339">
            <v>42444</v>
          </cell>
          <cell r="I339">
            <v>42468</v>
          </cell>
          <cell r="J339">
            <v>0</v>
          </cell>
          <cell r="K339" t="str">
            <v>NNW</v>
          </cell>
          <cell r="L339" t="str">
            <v>NGD, SGN, WWU, NGN</v>
          </cell>
          <cell r="M339" t="str">
            <v>Alex Ross-Shaw</v>
          </cell>
          <cell r="N339" t="str">
            <v>ICAF - 06/04/16_x000D_
Start Up / CAT-Email Pre-Sanction Group on 07.06.16_x000D_
BER Pre sanction -12/07/16</v>
          </cell>
          <cell r="O339" t="str">
            <v>Darran Dredge</v>
          </cell>
          <cell r="P339" t="str">
            <v>CO</v>
          </cell>
          <cell r="Q339" t="str">
            <v>LIVE</v>
          </cell>
          <cell r="R339">
            <v>0</v>
          </cell>
          <cell r="T339">
            <v>0</v>
          </cell>
          <cell r="U339">
            <v>42522</v>
          </cell>
          <cell r="V339">
            <v>42536</v>
          </cell>
          <cell r="W339">
            <v>42578</v>
          </cell>
          <cell r="X339">
            <v>42578</v>
          </cell>
          <cell r="Y339" t="str">
            <v>Pre-sanction 12/07/2016</v>
          </cell>
          <cell r="Z339">
            <v>12820</v>
          </cell>
          <cell r="AC339" t="str">
            <v>SENT</v>
          </cell>
          <cell r="AD339">
            <v>42572</v>
          </cell>
          <cell r="AE339">
            <v>0</v>
          </cell>
          <cell r="AF339">
            <v>3</v>
          </cell>
          <cell r="AG339" t="str">
            <v>12/05/17 DC CCN sent to networks today._x000D_
12/05/17 DC received the signed ECF from projects today._x000D_
24/08/16 CM Still on track from planning meeting_x000D_
09/08/16 DC Delivery codes requested for CH._x000D_
21.07.16: SN sent to networks - see update from the document:_x000D_
1.	Analysis and Design – 2 weeks (18/07/16-29/07/16)_x000D_
2.	System Testing – 2 weeks (01/08/16-19/08/16)_x000D_
3.	Implementation – 1 week (22/08/16-26/08/16)_x000D_
4.	Post Implementation Support (PIS) – 1 week (29/08/16-02/09/16)_x000D_
_x000D_
20/07/16: CM CA recived from the networks and jo feruson has confirmed hapy with the change on title._x000D_
20/07/16: CM The BER was sent out on 18/07/16 and sent by Mike as Deborah and Claire were on holiday. Cm will complete the database dates today. Name of the change Order has been updated to match the BER - Energy Theft Tip-off Service Data Provision was TRAs Tip-off Hotline Data Provision._x000D_
12/07/16 DC CH discussed the query at pre-sanction, the BER was approved with minor amendments to be made.  CH to send the approved version over when he has completed it._x000D_
11/07/16 DC Email received from SH with a query on the decs going to Pre-Sanction.  I have forwarded the email onto LC._x000D_
11/07/16: BER and EAF going into this week pre-sanction meeting._x000D_
14/06/16 WBS Code requested from MB today._x000D_
13/06/16: Cm BEIR sent out today - with the BER due date for 27/07/16_x000D_
09/06/16: The Start Up and CAT tool has both been approved via pre-sanction group via email and approved on Tuesday 7th June 16. Uploaded into config._x000D_
01/06/16: Cm an amended EQR was requested from Alex- Ross and re-sent over today._x000D_
18/05/16: Further discussions at ICAF forum today for the CO to understand the background of the Change._x000D_
Dave Addison now needs to push for a response from the networks on the EQR. _x000D_
LC &amp; DA agreed a light wording around the enduring solution should be included in the BER._x000D_
LC requires the costing's for the BER _x000D_
_x000D_
16/05/16: Amended Change Order received from Northern Gas. Further discussions on this are required at next ICAF 18.05.16_x000D_
07/04/16: CM confirmed with LC that an EQIR will be sent on Friday 8th April - after LC has more information on the process. _x000D_
06/04/16: DT confirmed that a contract is being done and the data protection element will be included.  This has now been approved at ICAF._x000D_
31.03.16: Cm Update from Steve Concannon - Stating the report will be straight forward for BICC team to do. The project team will need  to meet in mid April to discuss the requirements and they will feed back further information as to the activities needed to get the report live / commit to timescales to meet the demand from the change. _x000D_
30.03.16: Jane Rocky has confirmed Lorraine Cave will pick this up at the PM (project wrap around). _x000D_
Dave T to send the Data protection and legal aspects over in an email._x000D_
MT has mentioned that an amendment needs to be made to the original change order - this will need to be confirmed from the networks_x000D_
23.03.16: The requirements still need to be defined. CM to email the networks advising them that we are looking into the requirements and will confirm back to them next week (after ICAF meeting)_x000D_
Open action Dave Turpin to feedback to Ofgem on timescales . Also to speak with Dave Addison on the full detail of this change._x000D_
Need a formal confirmation with regards to the data protection that is being covered by Legal._x000D_
06/05/16: CM an amended CO was submitted from Alex ross and a CR will be raised from murray thomson for BICC to carry out some work._x000D_
15/04/16 DC EQR sent to Network today._x000D_
13/04/16: The start up doc has been drafted and being reviewed by Murray_x000D_
07/04/16: CM confirmed with LC that an EQIR will be sent on Friday 8th April - after LC has more information on the process. _x000D_
06/04/16 ICAF today DT confirmed that a contract is being done and the data protection element will be included.  This has now been approved._x000D_
30.03.16: Jane Rocky has confirmed Lorraine Cave will pick this up at the PM (project wrap around). _x000D_
Dave T to send the Data protection and legal aspects over in an email . MT has said that the Change order needs to be amended slightly as well._x000D_
30/03/16: Sent out the change acknowlegment and emailed Dave Turpin and Steve concannon for actions points to be covered_x000D_
23/03/16 CM discussed at ICAF this morning and still have action points to confirm before approval next week. CM to write to the networks advising them we will confirm to the formally after next weeks meeting_x000D_
15.03.16: Cm due for ICAF in the morning</v>
          </cell>
          <cell r="AH339" t="str">
            <v>SENT</v>
          </cell>
          <cell r="AJ339">
            <v>42475</v>
          </cell>
          <cell r="AK339">
            <v>42475</v>
          </cell>
          <cell r="AO339">
            <v>42826</v>
          </cell>
          <cell r="AP339">
            <v>42886</v>
          </cell>
        </row>
        <row r="340">
          <cell r="A340">
            <v>4018</v>
          </cell>
          <cell r="B340" t="str">
            <v>COR4018</v>
          </cell>
          <cell r="C340" t="str">
            <v>Separation of National Grid Gas Distribution Business</v>
          </cell>
          <cell r="E340" t="str">
            <v>PD-CLSD</v>
          </cell>
          <cell r="F340">
            <v>42618</v>
          </cell>
          <cell r="G340">
            <v>0</v>
          </cell>
          <cell r="H340">
            <v>42482</v>
          </cell>
          <cell r="J340">
            <v>0</v>
          </cell>
          <cell r="N340" t="str">
            <v>ICAF - 27/04/16</v>
          </cell>
          <cell r="O340" t="str">
            <v>David Williamson</v>
          </cell>
          <cell r="P340" t="str">
            <v>CR</v>
          </cell>
          <cell r="Q340" t="str">
            <v>CLOSED</v>
          </cell>
          <cell r="R340">
            <v>0</v>
          </cell>
          <cell r="S340">
            <v>42618</v>
          </cell>
          <cell r="AE340">
            <v>0</v>
          </cell>
          <cell r="AG340" t="str">
            <v>05/09/16: CM Now closed this project down as this was just the analysis piece completed - a 7/8 week project for the initial part of the investigation work into the separation of the Gas Distribution. This has since been replaced by the change order for the Outbound services and also another for the Inbound service programme. _x000D_
CM has collated the documents produced during the analysis work and now closed down._x000D_
18/08/16: Closing down of this project should happen soon CM has met up with Rob Topley today and he will discuss with Nick Salter and Martin Baker to close this down shortly as a PD-CLSD as this was analysis only._x000D_
01/08: CM has emailed Rob Topley with regards to docuemnts for this as the analysi of 6-8 weeks has now been completed and he will send through any documents produced. This is very early parts of analysis and documents required will not be known until 6-8 weeks time - June 2016 - CM to meet with Dave williamson on docs_x000D_
21/06/16 NO WBS CODES REQUIRED FOR THIS PROJECT. Further into the project the WBS codes may be required later on into the project._x000D_
27.04.16: This Change request has been approved at ICAF today with the understanding that this project is in very early stages of analysis. _x000D_
Discussions are happening to confirm what team will carry out the analysis work. Estimated work for analysis will take 6-8 weeks depending on the resources and the legal aspects. _x000D_
Gareth confirmed Tech Dev team will need to be involved for any  system changes. _x000D_
Internal project tracker similar to FGO project_x000D_
22/04/16: CR received today with approval from MB.  This has been uploaded to sharepoint  for ICAF  27th April.</v>
          </cell>
        </row>
        <row r="341">
          <cell r="A341">
            <v>4009</v>
          </cell>
          <cell r="B341" t="str">
            <v>COR4009</v>
          </cell>
          <cell r="C341" t="str">
            <v>Billing History by all NTS capacity / commodity related charges (applicable dates in 2014 to Nexus implementation)</v>
          </cell>
          <cell r="D341">
            <v>42570</v>
          </cell>
          <cell r="E341" t="str">
            <v>PD-PROD</v>
          </cell>
          <cell r="F341">
            <v>42580</v>
          </cell>
          <cell r="G341">
            <v>0</v>
          </cell>
          <cell r="H341">
            <v>42472</v>
          </cell>
          <cell r="J341">
            <v>0</v>
          </cell>
          <cell r="K341" t="str">
            <v>NNW</v>
          </cell>
          <cell r="L341" t="str">
            <v>NGT</v>
          </cell>
          <cell r="M341" t="str">
            <v>Beverly Viney</v>
          </cell>
          <cell r="N341" t="str">
            <v>ICAF - 20/04/16_x000D_
Pre-Sanction - BER 14/06/16</v>
          </cell>
          <cell r="O341" t="str">
            <v>Darran Dredge</v>
          </cell>
          <cell r="P341" t="str">
            <v>CO</v>
          </cell>
          <cell r="Q341" t="str">
            <v>LIVE</v>
          </cell>
          <cell r="R341">
            <v>0</v>
          </cell>
          <cell r="T341">
            <v>0</v>
          </cell>
          <cell r="U341">
            <v>42527</v>
          </cell>
          <cell r="Y341" t="str">
            <v>Pre-Sanction</v>
          </cell>
          <cell r="Z341">
            <v>11662</v>
          </cell>
          <cell r="AA341">
            <v>11662</v>
          </cell>
          <cell r="AC341" t="str">
            <v>SENT</v>
          </cell>
          <cell r="AD341">
            <v>42580</v>
          </cell>
          <cell r="AE341">
            <v>0</v>
          </cell>
          <cell r="AF341">
            <v>5</v>
          </cell>
          <cell r="AG341" t="str">
            <v>27/06/17 DC Update from planning meeting, imp on track._x000D_
29/07/16 DC SN sent out today._x000D_
20/07/16: Cm CA received with a comments and forwarded over to project team_x000D_
15/07/16: Cm amended BER has been sent out to the networks as requested from Darran Dredge. These have slight amendments on as request from NGT. Costs have gone down by £400 and now loading on a USB and not Sharepoint._x000D_
23/06/16: Cm Sent the Laura Johnson email onto DN and LC for the BER queries._x000D_
16/06/2016 DC BER sent out to networks today. Missing out the BEIR_x000D_
14/06/16 DC The BER was approved at Pre-Sacntion today, the Start Up Approach was emailed to reviewers via email for information.  Once amendments are made LC to send approved copy to us._x000D_
10/06/16: Cm The HLE has been received from ME team and has been sent to LC for approval._x000D_
07/06/16: CM BEO back from Beverly Viney however with a question with regards to the time scales of BER- It states in the EQR, that it will be 2 weeks until a BER on receipt of the BEO, this will then put us in mid June. Can it be establish as soon as possible when we would be able to get the first delivery of data, as in original request this was estimated to be June but after the BER is produced it doesn’t give much time to produce the data? CM will forward onto LC._x000D_
03/06/16_ Cm EQR sent to networks. Dave Newman produced and confirmed Lorraine cave is happy for this to be sent out, Bno Pre-sanction approval as this is a £0 costs EQR_x000D_
31/05/16: Roseanne will be completed the HLE and then  Rob and LC will approve once completed_x000D_
27/04/16: CR to be raised for ME Team to look at this work and confirm the CR round as review to the ICAF group. CM completed the CR for review on email._x000D_
22/04/16: Email received from KG to say there are no scripts from last years CR as it was a one off activity and no scripts were kept.  Sharepoint has been updated._x000D_
21/04/16: This has been approved on the confirmation from Roseanne Hetherington (ME Team) that we do have the required Scripts from last year. _x000D_
Once we have confirmation on the scripts the work will be completed in 2 phases by the ME team- _x000D_
1. ME Team to deliver the first part of data. _x000D_
2. 6 month Data (Jan 16 - June 16) Pre-Nexus. _x000D_
The Project documentation produced by ASA team._x000D_
_x000D_
14/04/16: BV Change order for First one is for data before Nexus Implementation. To go to ICAF next week.</v>
          </cell>
          <cell r="AJ341">
            <v>42524</v>
          </cell>
          <cell r="AK341">
            <v>42524</v>
          </cell>
          <cell r="AL341">
            <v>42584</v>
          </cell>
          <cell r="AM341">
            <v>42580</v>
          </cell>
          <cell r="AO341">
            <v>42936</v>
          </cell>
          <cell r="AP341">
            <v>42957</v>
          </cell>
        </row>
        <row r="342">
          <cell r="A342">
            <v>4043</v>
          </cell>
          <cell r="B342" t="str">
            <v>COR4043</v>
          </cell>
          <cell r="C342" t="str">
            <v>DN Sales Outbound Services</v>
          </cell>
          <cell r="D342">
            <v>42790</v>
          </cell>
          <cell r="E342" t="str">
            <v>PD-PROD</v>
          </cell>
          <cell r="F342">
            <v>42803</v>
          </cell>
          <cell r="G342">
            <v>0</v>
          </cell>
          <cell r="H342">
            <v>42516</v>
          </cell>
          <cell r="I342">
            <v>42531</v>
          </cell>
          <cell r="J342">
            <v>0</v>
          </cell>
          <cell r="K342" t="str">
            <v>NNW</v>
          </cell>
          <cell r="L342" t="str">
            <v>NGD</v>
          </cell>
          <cell r="M342" t="str">
            <v>Chris Warner</v>
          </cell>
          <cell r="N342" t="str">
            <v>ICAF 01/06/2016_x000D_
Pre-Sanction 14/06/16_x000D_
BER/ BC - Pre-Sanction 30/08/16_x000D_
15/11/16 - Business Case/BER approved at Pre-Sanction today</v>
          </cell>
          <cell r="O342" t="str">
            <v>Mark Pollard</v>
          </cell>
          <cell r="P342" t="str">
            <v>CO</v>
          </cell>
          <cell r="Q342" t="str">
            <v>LIVE</v>
          </cell>
          <cell r="R342">
            <v>1</v>
          </cell>
          <cell r="T342">
            <v>130000</v>
          </cell>
          <cell r="U342">
            <v>42538</v>
          </cell>
          <cell r="V342">
            <v>42552</v>
          </cell>
          <cell r="W342">
            <v>42613</v>
          </cell>
          <cell r="Y342" t="str">
            <v>Pre-sanction 15/11/16</v>
          </cell>
          <cell r="Z342">
            <v>2249460</v>
          </cell>
          <cell r="AC342" t="str">
            <v>SENT</v>
          </cell>
          <cell r="AD342">
            <v>42803</v>
          </cell>
          <cell r="AE342">
            <v>0</v>
          </cell>
          <cell r="AF342">
            <v>5</v>
          </cell>
          <cell r="AG342" t="str">
            <v>27/06/17 DC Email sent to MP to confirm the update._x000D_
09/03/17 DC SN going to networks today._x000D_
24/02/17 DC We have recevied the CA today from the networks._x000D_
10/02/17 Email from DN re the CA, this will be sent from networks once DT as spoken the the networks and update them on a request._x000D_
03/01/17: CM Implementation happened on 1/01/17 for the first part of this project, there will be the 2nd part to implement after UK Link goes in. However, we need to gain an update on the future planned activities from Mark Pollard this week_x000D_
21/12/16 DC The BER was sent out today._x000D_
24/11/16: The SNIR due date for 25/11/16 has been taken off as the BER will be going for re-sanction after 12/12/16 and the at this time we will re-issue a new BER to the networks as costs will have changed etc.. MP has confirmed that the networks are fully aware of this._x000D_
22/11/16: CM Update from MP - ad-hoc XEC on 23/11/16 for COR4043: DN Sales (Outbound Services). The BC will then need to go for Board approval which will be around the 12th December. The BER will be issued after this date._x000D_
15/11/16 DC the BC and BER have both been approved today.  The BCX will go to XEV 22nd Nov._x000D_
15/11/16 DC MP submitted Businss Case and BER for Pre-Sanction today._x000D_
11/11/16: CM CA has been returned form networks with comments - "We have approval for the costs identified in this BER to be drawn from Project Piccadilly funds. _x000D_
We note that this approval relates to only the changes required to legacy UKLink and research into options for New UKLink._x000D_
All future costs relating to changes to New UKLink (Nexus) will be defined in a subsequent BER, which is pending with Xoserve, and will require further future approvals."_x000D_
Therefore an revised BER will be issued to the networks asap._x000D_
02/11/16: CM 4 x Change request have been approved at pre-sanction for the mE to comomplet the work - XRN4129, XRN4130, 31 &amp; 32._x000D_
These have been assigned to the ME team to complete._x000D_
04/10/16: Joint Office that MOD592s went live this morning at 5am. The 1st October implementation for the Transitional Solution on the current UK Link system will therefore be moved to a later date. Xoserve will work with National Grid to agree a new implementation date which will be communicated once agreed._x000D_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_x000D_
31/08/16 DC The  BC and BER are both approved.  MP sent the amended BER today._x000D_
30/08/16 DC The BER and BC have been submitted to Pre-Sanction today.  As they were late being sent in any comments/queries will be sent o MP and he will make necessary amendments if necessary. DC _x000D_
05/08/16 :DC the start up was sent round to the Pre-Sanction group for information only so ME can move the project above the line in start-up.  Also Jane Rocky has confirmed the name change for this project.  See file for copy email._x000D_
12/07/16: Cm the start Up and Pat tool was set in from Dave Newman- RACI is only a draft mode at the moment as he needs all approvals sent in._x000D_
05/07/16: CM BEIR sent out to networks today. With Mark pollard as the PM and Helen Pardoe as Senior PM_x000D_
17/0616 DC BEO received from Networks today, email sent to project team and filed._x000D_
16/06/16 DC EQR submitted to change Order box to distribute to the networks._x000D_
14/06/16 DC The EQR has been approved at Pre-Sanction today.  The 130K is for analysis work.  The Start-Up and PAT tool will be forwarded to us at a later date._x000D_
10/06/16 EQIR sent out on or before 24/06/16_x000D_
09/06/16 DC the wbs codes have been set up and sent to RT/LC._x000D_
01/06/16 DC Approved at ICAF today.01/06/16 This change order is to establish National Grid Gas Distribution Limited as a new GT entity.  Separate transportation invoices to be issued on behalf of National Grid Gas Distribution Limited and NGGT.  National Grid Gas Distribution Limited and NGGT to receive separate data files for revenue collection and Other impacts to be determined as part of analysis activities.  RT is the PM for this project and the ASA Team will help with guidance._x000D_
27/05/16 DC Change Order received, will be submitted to ICAF 1/06/16._x000D_
_x000D_
**Keep Lorraine Cave and Rob Topley copied in to all corrisponce**</v>
          </cell>
          <cell r="AJ342">
            <v>42545</v>
          </cell>
          <cell r="AL342">
            <v>42804</v>
          </cell>
          <cell r="AO342">
            <v>42887</v>
          </cell>
          <cell r="AP342">
            <v>43007</v>
          </cell>
        </row>
        <row r="343">
          <cell r="A343">
            <v>4042</v>
          </cell>
          <cell r="B343" t="str">
            <v>COR4042</v>
          </cell>
          <cell r="C343" t="str">
            <v>Provision of data via machine: machine mechanism for the provision of services including those envisaged by the Competition and Markets Authority (CMA) Data Requirement to support Price comparison Websites and British Gas API requirements to support their</v>
          </cell>
          <cell r="E343" t="str">
            <v>CO-CLSD</v>
          </cell>
          <cell r="F343">
            <v>42675</v>
          </cell>
          <cell r="G343">
            <v>0</v>
          </cell>
          <cell r="H343">
            <v>42517</v>
          </cell>
          <cell r="J343">
            <v>0</v>
          </cell>
          <cell r="M343" t="str">
            <v>n/a</v>
          </cell>
          <cell r="N343" t="str">
            <v>ICAF- 01/06/016</v>
          </cell>
          <cell r="O343" t="str">
            <v>Gareth Hepworth</v>
          </cell>
          <cell r="P343" t="str">
            <v>CR</v>
          </cell>
          <cell r="Q343" t="str">
            <v>CLOSED</v>
          </cell>
          <cell r="R343">
            <v>0</v>
          </cell>
          <cell r="AE343">
            <v>0</v>
          </cell>
          <cell r="AF343">
            <v>7</v>
          </cell>
          <cell r="AG343" t="str">
            <v>_x000D_
01/11/16: CM This has been confirmed to close down from Gareth hepworth - as this project is now being delivered under COr4110._x000D_
28/10.16: Cm CM has email LC and GH as this is linked to COR4110 and COR4042 should be closed down as the anaysis piece._x000D_
14/09/16: CM had a discussion with Jane Rocky to confirm if a new Change Request will need to be raised for the next phase of this project. Jane Rocky has said this needs to come back to ICAF to cover the detailed design aspects of this change which will more than likely be assigned to Lorraine Cave’s Team._x000D_
_x000D_
Gareth will raise a new CR into ICAF in the next week or so. This Change COR4042 will then need to be closed down as an analysis piece._x000D_
T._x000D_
_x000D_
09/06/16 The WBS codes have been set up and sent to GH._x000D_
_x000D_
01/06/16 This was approved at ICAF today. This piece of work is to undertake an options assessment to recommend a solution to meet requirements as requested by the Distribution Networks. The CR has been approved and Tec Dev will be doing the work with input from SM (PO Team). This is required by the end of July 2016._x000D_
_x000D_
27/05/16 DC Change Request received and submitted to ICAF Weds 1st June.</v>
          </cell>
        </row>
        <row r="344">
          <cell r="A344">
            <v>4053</v>
          </cell>
          <cell r="B344" t="str">
            <v>COR4053</v>
          </cell>
          <cell r="C344" t="str">
            <v>Options Analysis for Sustaining Gemini</v>
          </cell>
          <cell r="D344">
            <v>42695</v>
          </cell>
          <cell r="E344" t="str">
            <v>PD-PROD</v>
          </cell>
          <cell r="F344">
            <v>42713</v>
          </cell>
          <cell r="G344">
            <v>0</v>
          </cell>
          <cell r="H344">
            <v>42538</v>
          </cell>
          <cell r="I344">
            <v>42552</v>
          </cell>
          <cell r="J344">
            <v>0</v>
          </cell>
          <cell r="K344" t="str">
            <v>NNW</v>
          </cell>
          <cell r="L344" t="str">
            <v>NGT</v>
          </cell>
          <cell r="M344" t="str">
            <v>Beverley Viney</v>
          </cell>
          <cell r="N344" t="str">
            <v>ICAF - 22/06/16_x000D_
Pre-Sanction 05/07/16_x000D_
Start-up apporach-   30/08/16_x000D_
Pre-Sanction 13/09/16 - Business Case/EAF/BER</v>
          </cell>
          <cell r="O344" t="str">
            <v>Hannah Reddy</v>
          </cell>
          <cell r="P344" t="str">
            <v>CO</v>
          </cell>
          <cell r="Q344" t="str">
            <v>LIVE</v>
          </cell>
          <cell r="R344">
            <v>0</v>
          </cell>
          <cell r="T344">
            <v>0</v>
          </cell>
          <cell r="U344">
            <v>42573</v>
          </cell>
          <cell r="V344">
            <v>42587</v>
          </cell>
          <cell r="W344">
            <v>42639</v>
          </cell>
          <cell r="X344">
            <v>42639</v>
          </cell>
          <cell r="Y344" t="str">
            <v>Pre-Sanction</v>
          </cell>
          <cell r="Z344">
            <v>396386</v>
          </cell>
          <cell r="AC344" t="str">
            <v>PROD</v>
          </cell>
          <cell r="AD344">
            <v>42713</v>
          </cell>
          <cell r="AE344">
            <v>0</v>
          </cell>
          <cell r="AF344">
            <v>5</v>
          </cell>
          <cell r="AG344" t="str">
            <v>27/06/17 DC Update from planning meeting imp date 21st July._x000D_
09/12/16; DC SN sent to networks today._x000D_
02/12/16: Cm SNIR went out today_x000D_
21/11/16: Cm CA received today 10 days until SNIR going out._x000D_
21/09/16 DC BER issued to Network today._x000D_
13/09/16 DC The Busines Case/EAF/BER were all approved a Pre-Sanction today._x000D_
06/09/16: CM Sent a revised BEIR email to networks as the BER needs to be approved by XEC first before it can go to the networks._x000D_
30/08/16 DC  Start-Up approved at Pre-Sacntion today._x000D_
17/08/16: Cm This project will be moving over Gemini Team for Project management. Pavandip Heyeer. He will confirm this in an email._x000D_
17/08/16 DC WBS Codes requested. Pav from Gemini is taking over this project.  I sent him an email to confirm this is the case._x000D_
03/08/16: Cm BEIR sent out today. CM has  PAT tool and Start up drafted with Dw today_x000D_
22/07/16:CM BEO received from networks with comments to change wording in EQR - Dave Williamson is happy with this and will proceed to BER stage._x000D_
11/07/16: CM sent the EQR to networks today_x000D_
08/07/16 DC Spoke to DW today, he will be making the amendments today so the EQR will be ready to go out (due 15th).  This is a nil balance EQR._x000D_
05/07/16 DC EQR approved at Pre-Sanction today.  DW to discuss changes with LC and update document._x000D_
01/07/16: EQIR sent to Bev and Phil hobbins_x000D_
22/06/16: CM Approved at ICAF today. Analysis work part of COR3825- Feasibility Analysis for CMS, Gemini and Data Centre Shared Services. This work will be take longer than 1 month. _x000D_
These timescales will need to be mentioned in the EQR._x000D_
Delivary plan needs to be discussed with Annie Griffiths._x000D_
May be a Pot 7 not a Pot 5 funded project._x000D_
17/06/16: New Change Order for review at this weeks ICAF meeting</v>
          </cell>
          <cell r="AJ344">
            <v>42566</v>
          </cell>
          <cell r="AL344">
            <v>42709</v>
          </cell>
          <cell r="AM344">
            <v>42716</v>
          </cell>
          <cell r="AO344">
            <v>42937</v>
          </cell>
        </row>
        <row r="345">
          <cell r="A345">
            <v>3991</v>
          </cell>
          <cell r="B345" t="str">
            <v>COR3991</v>
          </cell>
          <cell r="C345" t="str">
            <v>Procurement for the PAF Administrator Role</v>
          </cell>
          <cell r="D345">
            <v>42655</v>
          </cell>
          <cell r="E345" t="str">
            <v>PD-IMPD</v>
          </cell>
          <cell r="F345">
            <v>42913</v>
          </cell>
          <cell r="G345">
            <v>0</v>
          </cell>
          <cell r="H345">
            <v>42440</v>
          </cell>
          <cell r="J345">
            <v>0</v>
          </cell>
          <cell r="K345" t="str">
            <v>NNW</v>
          </cell>
          <cell r="L345" t="str">
            <v>NGD, SGN, WWU, NG</v>
          </cell>
          <cell r="M345" t="str">
            <v>Robert Wigginton</v>
          </cell>
          <cell r="N345" t="str">
            <v>Deffered at ICAF on 23/03/16_x000D_
Approved ICAF 16/03/16_x000D_
Pre-sanction  - EQR, Start up &amp; PAT approved 16/08/16_x000D_
BER approved Pre-Sanction 20/09/16</v>
          </cell>
          <cell r="O345" t="str">
            <v>Lorraine Cave</v>
          </cell>
          <cell r="P345" t="str">
            <v>CO</v>
          </cell>
          <cell r="Q345" t="str">
            <v>LIVE</v>
          </cell>
          <cell r="R345">
            <v>1</v>
          </cell>
          <cell r="T345">
            <v>10000</v>
          </cell>
          <cell r="U345">
            <v>42628</v>
          </cell>
          <cell r="W345">
            <v>42634</v>
          </cell>
          <cell r="X345">
            <v>42634</v>
          </cell>
          <cell r="Y345" t="str">
            <v>Pre-Sanction - 21.09.16</v>
          </cell>
          <cell r="Z345">
            <v>77145</v>
          </cell>
          <cell r="AC345" t="str">
            <v>SENT</v>
          </cell>
          <cell r="AD345">
            <v>42656</v>
          </cell>
          <cell r="AE345">
            <v>1</v>
          </cell>
          <cell r="AF345">
            <v>3</v>
          </cell>
          <cell r="AG345" t="str">
            <v>27/06/17 DC update from planning meeting imp date 26th June._x000D_
13.1016: CM The CA has been approved by the networks and Ian has wrote back to them confirming this as they had not poulated the CA. The SN has been sent out to the networks on the same day._x000D_
_x000D_
21.09.16: CM sent the BER out to networks - skipping the BEIR stage_x000D_
15.09.2016: Cm the BEO received from networks,_x000D_
14.09.16: Cm Chased for the BEO to come back from the networks today, as Ian needs to proceed into the BER stage._x000D_
_x000D_
17.08.16 : CM sent EQR to all distribution networks today_x000D_
_x000D_
16.0816: CM EQR to go out on 17th - Pat tool start up and EQR approved Pre-sanction._x000D_
_x000D_
10/08/16: Open actions closed off in ICAF today._x000D_
_x000D_
08/08/16 WBS codes created._x000D_
_x000D_
03/08/16 WBS codes requested._x000D_
_x000D_
03/08/16: Approved at ICAF today - ASA will project managed with Fiona Cottam and Sarah Gull being involved in the delivery. This will be a light governed project.This Change Order will need be re-drafted by Fiona Cottam and Lorraine Cave and confirmed to the networks as the original CO is actually stating it as a ROM.Once the new CO is confirmed will need to send out a new Change acknowledgment to the networks to confirm we are proceeding with this change._x000D_
_x000D_
01/08/16: This needs to be re-issued into this weeks ICAF meeting for Project Support. This was put on a long term defferal at ICAF on 23/03/16_x000D_
_x000D_
17/05/16 Cm sent out the acknowledgment today - CC in Matt Smith_x000D_
_x000D_
23/03/16: This work will now go onto long deferral. Cm will email networks advising them that we will know once this has been discussed in the PAF UNC workgroup._x000D_
_x000D_
14/03/16 - CO added to the ICAF agenda</v>
          </cell>
          <cell r="AJ345">
            <v>42599</v>
          </cell>
          <cell r="AM345">
            <v>42669</v>
          </cell>
          <cell r="AO345">
            <v>42912</v>
          </cell>
          <cell r="AP345">
            <v>42958</v>
          </cell>
        </row>
        <row r="346">
          <cell r="A346">
            <v>4073</v>
          </cell>
          <cell r="B346" t="str">
            <v>COR4073</v>
          </cell>
          <cell r="C346" t="str">
            <v>EU Phase 4A</v>
          </cell>
          <cell r="D346">
            <v>42717</v>
          </cell>
          <cell r="E346" t="str">
            <v>PD-PROD</v>
          </cell>
          <cell r="F346">
            <v>42727</v>
          </cell>
          <cell r="G346">
            <v>0</v>
          </cell>
          <cell r="H346">
            <v>42576</v>
          </cell>
          <cell r="I346">
            <v>42590</v>
          </cell>
          <cell r="J346">
            <v>0</v>
          </cell>
          <cell r="K346" t="str">
            <v>NNW</v>
          </cell>
          <cell r="L346" t="str">
            <v>NGT</v>
          </cell>
          <cell r="M346" t="str">
            <v>Beverley Viney</v>
          </cell>
          <cell r="N346" t="str">
            <v>ICAF - 03/08/16_x000D_
ICAF revised CO - 19.10.16 _x000D_
Pre-Sanction 09/08/16_x000D_
Pre-Sanction 18/10/16_x000D_
ICAF Revised CO 16/11/16_x000D_
Adjusted BER 06/12/16</v>
          </cell>
          <cell r="O346" t="str">
            <v>Rachel Addison</v>
          </cell>
          <cell r="P346" t="str">
            <v>CO</v>
          </cell>
          <cell r="Q346" t="str">
            <v>LIVE</v>
          </cell>
          <cell r="R346">
            <v>1</v>
          </cell>
          <cell r="T346">
            <v>50650</v>
          </cell>
          <cell r="U346">
            <v>42604</v>
          </cell>
          <cell r="V346">
            <v>42619</v>
          </cell>
          <cell r="Y346" t="str">
            <v>Pre Sanction</v>
          </cell>
          <cell r="Z346">
            <v>1970668</v>
          </cell>
          <cell r="AC346" t="str">
            <v>SENT</v>
          </cell>
          <cell r="AD346">
            <v>42727</v>
          </cell>
          <cell r="AE346">
            <v>1</v>
          </cell>
          <cell r="AF346">
            <v>5</v>
          </cell>
          <cell r="AG346" t="str">
            <v>13/01/17 DC Email from RA giving an update as to project.  System Testing due to start 23rd Jan._x000D_
23/12/16 DC SN sent to networks today._x000D_
13/12/16: CA approved from networks approving the amended BER a SNIR will be 27/12/16_x000D_
16/11/16: CM Revised CO has been approved at ICAF today. The implementation date has been moved from May 2017 to August 2017, this is due to the amount of testing which is required and a re-plan meetings are taking place this week. _x000D_
Risks on the UK Link Programme are being discussed between Lee Foster and Rachel Addison. As there could be a class of delivery dates if UKLP goes beyond the 1/07/17 go live date. _x000D_
_x000D_
Open action for Gemini to raise a significant risk on congestion around the UK Link / Gemini go live date to record the contingency options that they have in place in the event of any delays to UKLP. _x000D_
A revised BER will be produced and expected into Pre-Sanction on 6/12/16. _x000D_
_x000D_
08/11/16: CM Beverley Viney came back with some comments on the SNIR and Jessica has informed us that an amended CR will be coming in to go back to ICAF._x000D_
04/11/16: Cm SNIR sent to the networks today. Please note:  _x000D_
A revised COR is due to be received from NG due to changes in scope and an amended BER will be issued in response. The SN will therefore not be delivered until CA has been received on the amended BER so there is a risk that the SN delivery date referenced above may change. _x000D_
_x000D_
02/11/16: CM A amended Start up and PAT tool with new RACI will need to be submitted for pre-sanction group to be sent via email only._x000D_
21/10/16 DC The networks came back with some queries, Jessica has sent the BER again with track changes.  I have saved a copy of the new BER excepting the track changes for the configuarion Library.  Everything is filed in the change orders folder._x000D_
19/10.16: The revised Change Order for delivery came and approved at ICAF._x000D_
18/10/16 DC The BER was approved at Pre-Sanction today and has been sent to the change orders box to send out to the nextworks._x000D_
27.09.16: CM Name changed from EU Phase 4a Pre-Start up to just EU Phase 4A. Sue has completed the RACI for anaysis at the moment. Then full piece of work won't come in until end of October - November 2016. After Business case has been approved at XEC etc._x000D_
25.08.16: Cm PAT Tool and RACI complted with Sue Broadbent for anaysis work. Cm will meet up with SB end of Sept to complete for delivery piece. This only covers the analysis work not the full delivery of the EU Phase 4_x000D_
22.08.16 BEO back from Bev Viney sent onto project team_x000D_
16/08/16 DC EQR sent to pre-Sanction today.  This is going out to networks today._x000D_
09/08/16 DC The Start-UP Document was approved at Pre-Sanction today. _x000D_
08/08/16 DC WBS codes opened on MYSAP._x000D_
04/08/16: Cm send EQIR today and the PAT tool and Start up going into presanc next week._x000D_
03/08/16 dc wbs Codes requested._x000D_
03/08/16: CM approved at ICAF today this is only covers the analysis work not the full delivery of the EU Phase 4. Hannah Reddy as PM._x000D_
25.07.16: Cm This has come in for review at next ICAF however it was a bit to late for this week ICAF so will be at the next meeting on 3.08.16. JR is happy with this approach as work has already began with Gemini (JH Team)</v>
          </cell>
          <cell r="AJ346">
            <v>42598</v>
          </cell>
          <cell r="AK346">
            <v>42598</v>
          </cell>
          <cell r="AL346">
            <v>42731</v>
          </cell>
          <cell r="AM346">
            <v>42727</v>
          </cell>
          <cell r="AN346">
            <v>42727</v>
          </cell>
          <cell r="AO346">
            <v>42960</v>
          </cell>
          <cell r="AP346">
            <v>43052</v>
          </cell>
        </row>
        <row r="347">
          <cell r="A347">
            <v>4079</v>
          </cell>
          <cell r="B347" t="str">
            <v>COR4079</v>
          </cell>
          <cell r="C347" t="str">
            <v>Reports required under UNC TPD V16.1 in legacy systems (reports required by Mod 520A)</v>
          </cell>
          <cell r="D347">
            <v>42683</v>
          </cell>
          <cell r="E347" t="str">
            <v>PD-SENT</v>
          </cell>
          <cell r="F347">
            <v>42878</v>
          </cell>
          <cell r="G347">
            <v>0</v>
          </cell>
          <cell r="H347">
            <v>42587</v>
          </cell>
          <cell r="I347">
            <v>42601</v>
          </cell>
          <cell r="J347">
            <v>0</v>
          </cell>
          <cell r="K347" t="str">
            <v>NNW</v>
          </cell>
          <cell r="L347" t="str">
            <v>NGD, SGN,WWU, NG</v>
          </cell>
          <cell r="M347" t="str">
            <v>Richard Pomroy</v>
          </cell>
          <cell r="N347" t="str">
            <v>ICAF - 10/08/16_x000D_
Pre-Sanction 30/08/16_x000D_
BER-Pre-Sanction 18/10/16</v>
          </cell>
          <cell r="O347" t="str">
            <v>Lorraine Cave</v>
          </cell>
          <cell r="P347" t="str">
            <v>CO</v>
          </cell>
          <cell r="Q347" t="str">
            <v>LIVE</v>
          </cell>
          <cell r="R347">
            <v>1</v>
          </cell>
          <cell r="T347">
            <v>0</v>
          </cell>
          <cell r="U347">
            <v>42657</v>
          </cell>
          <cell r="W347">
            <v>42671</v>
          </cell>
          <cell r="Y347" t="str">
            <v>Pre Sanction</v>
          </cell>
          <cell r="Z347">
            <v>4910</v>
          </cell>
          <cell r="AC347" t="str">
            <v>SENT</v>
          </cell>
          <cell r="AD347">
            <v>42703</v>
          </cell>
          <cell r="AE347">
            <v>1</v>
          </cell>
          <cell r="AF347">
            <v>3</v>
          </cell>
          <cell r="AG347" t="str">
            <v>23/05/17 : CM Sent the CCN to the networks today for there approval_x000D_
15/05/17 DC ECF Submitted and filed in the config tracker, also uploaded to the config Library._x000D_
30/03/17 DC update from plan, imp date and ccn date._x000D_
29/11/16: CM The SNIR date was missed on 23.11.16 so the Scope notification was sent on 29/11/16_x000D_
09/11/16: CM CA has been received into the project team and deleivery WBS codes will be opened. PCC form will be submitted in next few days._x000D_
21/10/16 CH has responded to RP with answers to the queries. I have filed all correspondence, we are wating for the CA to come back approved._x000D_
19/10/16 Richard Pomroy has sent an email with some queries on the BER, I have forwarded this to CH and LC for clarification._x000D_
19/10/16 DC BER sent to networks today._x000D_
18/10/16 DC The BER was approved at Pre-Sanction today._x000D_
14.10.16_ The BEO has now been approved as a document from Richard Pomroy and sent to the PM team. They BER is going to the  pre-sanction on 18th Oct_x000D_
14/10.16: CM had emailed the BEO to richard pomroy - pre-populates for him to send back for our audit trail._x000D_
15/09/16: Cm chasing up the BEO_x000D_
30/08/16 DC Start-Up Approved at Pre-Sanction today._x000D_
26.08.16 CM: Start up and PAT tool going to pre-sanction on 30th Aug._x000D_
23.08.16: CM EQR sent to networks today. No need for Pre-sanction approval as this is a 0 cost BER. Therefore sent EQR to networks._x000D_
19.08.16: CM EQIR out to networks today_x000D_
16.08,16: Update from DD I can confirm that Richard and Fiona have been in conversation about the validity of COR4079 and the consensus is we do need to provide a solution prior to Nexus.  Fiona’s team will be responsible for delivering the solution which I believe could be an enhancement of existing Shipper information packs._x000D_
I would assign the COR to Lorraine, as it’s a Pot 3 User Pays delivery Projects will ensure any costs are recovered through the User Pays process on behalf of the DNs._x000D_
11.08.16: CM chat with LC and it actually needs more approval at next weeks ICAF so CM has amended the open action too-_x000D_
10.08.16: This CO has been discussed at ICAF: _x000D_
1. BICC to do the work. Susan Helders to have chat with Harfan and confirm if this in IP. As we are unsure if they are existing shipper reports or not. _x000D_
2. This will link to PAFA COR3991. _x000D_
3. DD to have discussion with BICC needs to take place for the details and then it will need to come back to ICAF next week for approval. _x000D_
4. Cm to confirm Pot number and send out the acknowledgment to networks once approved. _x000D_
_x000D_
10.08.16: This CO has been approved at ICAF:_x000D_
1. BICC to do the work. Susan Helders to have chat with Harfan and confirm if this in IP. As we are unsure if they are existing shipper reports or not._x000D_
2. This will link to PAFA COR3991._x000D_
3. ASA to support on documentation for this CO._x000D_
CM to confirm if this is a Pot 3 change. As this showing as user pays on the CO._x000D_
_x000D_
08.08.16: The CO has been amended by DD and then sent back into Portfolio Office for the next ICAF meeting._x000D_
01.08.16: Cm put into this weeks ICAF - The updated CO form neds to be used LC is transfering the information</v>
          </cell>
          <cell r="AH347" t="str">
            <v>SENT</v>
          </cell>
          <cell r="AI347">
            <v>42878</v>
          </cell>
          <cell r="AJ347">
            <v>42614</v>
          </cell>
          <cell r="AK347">
            <v>42614</v>
          </cell>
          <cell r="AL347">
            <v>42697</v>
          </cell>
          <cell r="AO347">
            <v>42772</v>
          </cell>
          <cell r="AP347">
            <v>42886</v>
          </cell>
        </row>
        <row r="348">
          <cell r="A348">
            <v>4082</v>
          </cell>
          <cell r="B348" t="str">
            <v>COR4082</v>
          </cell>
          <cell r="C348" t="str">
            <v>Upgrade of Shared Components, Management Services and Network Switches</v>
          </cell>
          <cell r="E348" t="str">
            <v>PD-PROD</v>
          </cell>
          <cell r="F348">
            <v>42592</v>
          </cell>
          <cell r="G348">
            <v>0</v>
          </cell>
          <cell r="H348">
            <v>42587</v>
          </cell>
          <cell r="J348">
            <v>0</v>
          </cell>
          <cell r="N348" t="str">
            <v>ICAF - 10/08/16_x000D_
Business case Pre-Sanction 09/08/16_x000D_
Start Up -Pre-Sanction 23/08/16</v>
          </cell>
          <cell r="O348" t="str">
            <v>Parminder Dhir</v>
          </cell>
          <cell r="P348" t="str">
            <v>CR</v>
          </cell>
          <cell r="Q348" t="str">
            <v>LIVE</v>
          </cell>
          <cell r="R348">
            <v>0</v>
          </cell>
          <cell r="AE348">
            <v>0</v>
          </cell>
          <cell r="AF348">
            <v>7</v>
          </cell>
          <cell r="AG348" t="str">
            <v>17/03/17 DC Status changed as per discussion with ME_x000D_
28/10/16; Cm chased for PID and update next week._x000D_
23/08/16: CM Start Up Approach has been approved at pre-sanction today as this project has already had the Business Case approved for sanction. Only queries were with the scoring of this being a low governed project. Further discussions need to take place to ensure the correct level of governance has been assigned to this project. It may be scored as a medium level project due to the amount of systems involved. _x000D_
The PAT Tool is  to be approved by Chris Fears and sent into the Portfolio Office._x000D_
15/08/16: Cm met up with Parminder and he is now working on Start up and PAT tool due on 24th. He will take to pre-sanction on 23rd August. _x000D_
Mike to meet up on seperatly with regards to key Milestones for the plan._x000D_
10/08/16: Approved a ICAF today for IS Ops to carry work out.  Chris Fears as Project Managers and project support from Parminder Dhir. JR wants set key board milestones to work towards. _x000D_
CM to send Parminder the PAT tool and start up approach._x000D_
Please note the Business case went prior to approval at ICAF as the Business Case must be presented to XEC on 16/08/16._x000D_
09/08/16 DC The BC was approved at Pre-Sanction today.  The CR will go to ICAF tomorrow.  This is an interal project that will be going to XEC 16th Aug. _x000D_
05/08/16 DC Corrected CR sent to Portfolio Office today.  Uploaded to ICAF page and sent round for review.</v>
          </cell>
          <cell r="AO348">
            <v>42886</v>
          </cell>
        </row>
        <row r="349">
          <cell r="A349">
            <v>3720</v>
          </cell>
          <cell r="B349" t="str">
            <v>COR3720</v>
          </cell>
          <cell r="C349" t="str">
            <v>Document Management System for Legal &amp; Compliance</v>
          </cell>
          <cell r="E349" t="str">
            <v>PD-PROD</v>
          </cell>
          <cell r="F349">
            <v>42811</v>
          </cell>
          <cell r="G349">
            <v>0</v>
          </cell>
          <cell r="H349">
            <v>42146</v>
          </cell>
          <cell r="J349">
            <v>0</v>
          </cell>
          <cell r="N349" t="str">
            <v>ICAF 31/08/16</v>
          </cell>
          <cell r="O349" t="str">
            <v>Gareth Hepworth</v>
          </cell>
          <cell r="P349" t="str">
            <v>CR</v>
          </cell>
          <cell r="Q349" t="str">
            <v>LIVE</v>
          </cell>
          <cell r="R349">
            <v>0</v>
          </cell>
          <cell r="AE349">
            <v>0</v>
          </cell>
          <cell r="AF349">
            <v>7</v>
          </cell>
          <cell r="AG349" t="str">
            <v>04/07/17 DC email from SM asking me to do closedown doc and ECF _x000D_
17/03/17 DC Changed status to PD PROD as per discussion with ME._x000D_
07/11/16: CM Joe submitted PAT tool and start up approach_x000D_
28/10/16: Cm the Start Up approach and general update has been sent to Joe._x000D_
07/09/16 DC WBS Codes requested._x000D_
31/08/16: CM approved from ICAF this morning. Joe will be PM on this and low governance will be required. Joe will be filling out PAT tool and Start Up approach. WBS codes to be requested._x000D_
30/08/16: CM Jo has re-done the Change Request for this CR which was put on hold on the 3/06/15. Joe has updated the information onto the new template for it to be reviewed at the next ICAF meeting._x000D_
26/08/16: Cm Joe Marjoros will be sending an amended CR with the updated template to be submiited for ICAF approval in the next couple of weeks._x000D_
03/06/15; This will need to come back to ICAF once analysis is complete. DT suggests it is put in as project. There was concern around kicking off a new project at the moment as no capacity within project teams currently. As only analysis it will require a project wrapper.</v>
          </cell>
        </row>
        <row r="350">
          <cell r="A350">
            <v>4043.1</v>
          </cell>
          <cell r="B350" t="str">
            <v>COR4043.1</v>
          </cell>
          <cell r="C350" t="str">
            <v>DN Sales (Outbound Services)</v>
          </cell>
          <cell r="D350">
            <v>42790</v>
          </cell>
          <cell r="E350" t="str">
            <v>SN-PNDG</v>
          </cell>
          <cell r="F350">
            <v>42790</v>
          </cell>
          <cell r="G350">
            <v>0</v>
          </cell>
          <cell r="J350">
            <v>0</v>
          </cell>
          <cell r="P350" t="str">
            <v>CO</v>
          </cell>
          <cell r="Q350" t="str">
            <v>LIVE</v>
          </cell>
          <cell r="R350">
            <v>0</v>
          </cell>
          <cell r="AE350">
            <v>0</v>
          </cell>
          <cell r="AF350">
            <v>5</v>
          </cell>
          <cell r="AG350" t="str">
            <v>_x000D_
24/02/17 DC JB asked for the extra points set up to show the current status.  Non of the previous status's have been logged so I am starting with CA received which is where we are now._x000D_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row>
        <row r="351">
          <cell r="A351">
            <v>4043.2</v>
          </cell>
          <cell r="B351" t="str">
            <v>COR4043.2</v>
          </cell>
          <cell r="C351" t="str">
            <v>DN Sales Outbound Services – DBI for current UK Link</v>
          </cell>
          <cell r="E351" t="str">
            <v>CO-RCVD</v>
          </cell>
          <cell r="F351">
            <v>42618</v>
          </cell>
          <cell r="G351">
            <v>0</v>
          </cell>
          <cell r="H351">
            <v>42516</v>
          </cell>
          <cell r="J351">
            <v>0</v>
          </cell>
          <cell r="O351" t="str">
            <v>Mark Pollard</v>
          </cell>
          <cell r="P351" t="str">
            <v>CO</v>
          </cell>
          <cell r="Q351" t="str">
            <v>LIVE</v>
          </cell>
          <cell r="R351">
            <v>0</v>
          </cell>
          <cell r="AE351">
            <v>0</v>
          </cell>
          <cell r="AF351">
            <v>5</v>
          </cell>
          <cell r="AG351"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row>
        <row r="352">
          <cell r="A352">
            <v>4043.3</v>
          </cell>
          <cell r="B352" t="str">
            <v>COR4043.3</v>
          </cell>
          <cell r="C352" t="str">
            <v>DN Sales Outbound Services – Operating costs for current UK Link</v>
          </cell>
          <cell r="E352" t="str">
            <v>CO-RCVD</v>
          </cell>
          <cell r="F352">
            <v>42618</v>
          </cell>
          <cell r="G352">
            <v>0</v>
          </cell>
          <cell r="J352">
            <v>0</v>
          </cell>
          <cell r="O352" t="str">
            <v>Mark Pollard</v>
          </cell>
          <cell r="P352" t="str">
            <v>CO</v>
          </cell>
          <cell r="Q352" t="str">
            <v>LIVE</v>
          </cell>
          <cell r="R352">
            <v>0</v>
          </cell>
          <cell r="AE352">
            <v>0</v>
          </cell>
          <cell r="AF352">
            <v>5</v>
          </cell>
          <cell r="AG352"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row>
        <row r="353">
          <cell r="A353">
            <v>4043.4</v>
          </cell>
          <cell r="B353" t="str">
            <v>COR4043.4</v>
          </cell>
          <cell r="C353" t="str">
            <v>DN Sales Outbound Services – Analysis on new UK Link</v>
          </cell>
          <cell r="E353" t="str">
            <v>CO-RCVD</v>
          </cell>
          <cell r="F353">
            <v>42618</v>
          </cell>
          <cell r="G353">
            <v>0</v>
          </cell>
          <cell r="J353">
            <v>0</v>
          </cell>
          <cell r="O353" t="str">
            <v>Mark Pollard</v>
          </cell>
          <cell r="P353" t="str">
            <v>CO</v>
          </cell>
          <cell r="Q353" t="str">
            <v>LIVE</v>
          </cell>
          <cell r="R353">
            <v>0</v>
          </cell>
          <cell r="AE353">
            <v>0</v>
          </cell>
          <cell r="AF353">
            <v>5</v>
          </cell>
          <cell r="AG353"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row>
        <row r="354">
          <cell r="A354">
            <v>4043.5</v>
          </cell>
          <cell r="B354" t="str">
            <v>COR4043.5</v>
          </cell>
          <cell r="C354" t="str">
            <v>DN Sales Outbound Services – DBI for new UK Link</v>
          </cell>
          <cell r="E354" t="str">
            <v>CO-RCVD</v>
          </cell>
          <cell r="F354">
            <v>42618</v>
          </cell>
          <cell r="G354">
            <v>0</v>
          </cell>
          <cell r="J354">
            <v>0</v>
          </cell>
          <cell r="O354" t="str">
            <v>Mark Pollard</v>
          </cell>
          <cell r="P354" t="str">
            <v>CO</v>
          </cell>
          <cell r="Q354" t="str">
            <v>LIVE</v>
          </cell>
          <cell r="R354">
            <v>0</v>
          </cell>
          <cell r="AE354">
            <v>0</v>
          </cell>
          <cell r="AF354">
            <v>5</v>
          </cell>
          <cell r="AG354"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v>
          </cell>
        </row>
        <row r="355">
          <cell r="A355">
            <v>4043.6</v>
          </cell>
          <cell r="B355" t="str">
            <v>COR4043.6</v>
          </cell>
          <cell r="C355" t="str">
            <v>DN Sales Outbound Services – Operating costs for new UK Link</v>
          </cell>
          <cell r="E355" t="str">
            <v>CO-RCVD</v>
          </cell>
          <cell r="F355">
            <v>42618</v>
          </cell>
          <cell r="G355">
            <v>0</v>
          </cell>
          <cell r="J355">
            <v>0</v>
          </cell>
          <cell r="O355" t="str">
            <v>Mark Pollard</v>
          </cell>
          <cell r="P355" t="str">
            <v>CO</v>
          </cell>
          <cell r="Q355" t="str">
            <v>LIVE</v>
          </cell>
          <cell r="R355">
            <v>0</v>
          </cell>
          <cell r="AE355">
            <v>0</v>
          </cell>
          <cell r="AF355">
            <v>5</v>
          </cell>
          <cell r="AG355"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v>
          </cell>
        </row>
        <row r="356">
          <cell r="A356">
            <v>4095</v>
          </cell>
          <cell r="B356" t="str">
            <v>COR4095</v>
          </cell>
          <cell r="C356" t="str">
            <v>Ad-hoc Interruption Auction – Autumn 2016</v>
          </cell>
          <cell r="E356" t="str">
            <v>CO-CLSD</v>
          </cell>
          <cell r="F356">
            <v>42751</v>
          </cell>
          <cell r="G356">
            <v>0</v>
          </cell>
          <cell r="H356">
            <v>42618</v>
          </cell>
          <cell r="J356">
            <v>0</v>
          </cell>
          <cell r="K356" t="str">
            <v>NNW</v>
          </cell>
          <cell r="L356" t="str">
            <v>NGN</v>
          </cell>
          <cell r="M356" t="str">
            <v>Joanna Ferguson</v>
          </cell>
          <cell r="N356" t="str">
            <v>ICAF - 07/09/16_x000D_
 Start Up Pre Sanction 20/09/16_x000D_
CR at ICAF 21/09/16</v>
          </cell>
          <cell r="O356" t="str">
            <v>Darran Dredge</v>
          </cell>
          <cell r="P356" t="str">
            <v>CO</v>
          </cell>
          <cell r="Q356" t="str">
            <v>CLOSED</v>
          </cell>
          <cell r="R356">
            <v>1</v>
          </cell>
          <cell r="S356">
            <v>42751</v>
          </cell>
          <cell r="AE356">
            <v>0</v>
          </cell>
          <cell r="AF356">
            <v>5</v>
          </cell>
          <cell r="AG356" t="str">
            <v>16/01/17 DC Email confirmation from Joanna Ferguson to closedown this project._x000D_
26/09/16: Cm EQR and BER not being produced as BAU activity- Cm to get confirmation from Darran Dredge. Cm to send note to networ son 27th Sept we will not be delivering the EQR or BER_x000D_
21/09/16: CM Change Request has been approved at ICAF today for IS Ops to complete the BAU activity._x000D_
20/09/16 DC Start Up document presented to Pre Sanction today and approved._x000D_
19/09/16: Cm The EQIR has been sent to the network today with 27th Sept 16_x000D_
14/09/16: Cm Charlie has subitted the Start up and pat tool for next weks Pre-sanction meeting. _x000D_
07/09/16 DC WBS Codes requested today._x000D_
07/09/16: Approved at ICAF today. Work will be treated the same as last years BAU. Lorraine Cave to discuss the work with Iris from IS Op's. Darran Dredge will be leading on this a Project Manager. Looking at starting this November 2016</v>
          </cell>
        </row>
        <row r="357">
          <cell r="A357">
            <v>4109</v>
          </cell>
          <cell r="B357" t="str">
            <v>COR4109</v>
          </cell>
          <cell r="C357" t="str">
            <v>Gemini User Test Environment</v>
          </cell>
          <cell r="E357" t="str">
            <v>PD-HOLD</v>
          </cell>
          <cell r="F357">
            <v>42746</v>
          </cell>
          <cell r="G357">
            <v>0</v>
          </cell>
          <cell r="H357">
            <v>42635</v>
          </cell>
          <cell r="J357">
            <v>0</v>
          </cell>
          <cell r="K357" t="str">
            <v>NNW</v>
          </cell>
          <cell r="L357" t="str">
            <v>NGT</v>
          </cell>
          <cell r="M357" t="str">
            <v>Beverley Viney</v>
          </cell>
          <cell r="N357" t="str">
            <v>ICAF - 28/09/16_x000D_
Pre-Sanction 31/01/17 - DCA</v>
          </cell>
          <cell r="O357" t="str">
            <v>Nicola Patmore</v>
          </cell>
          <cell r="P357" t="str">
            <v>CO</v>
          </cell>
          <cell r="Q357" t="str">
            <v>ON HOLD</v>
          </cell>
          <cell r="R357">
            <v>1</v>
          </cell>
          <cell r="V357">
            <v>42649</v>
          </cell>
          <cell r="AE357">
            <v>0</v>
          </cell>
          <cell r="AF357">
            <v>5</v>
          </cell>
          <cell r="AG357" t="str">
            <v>27/06/17 DC NW has confirmed that this project will close._x000D_
24/05/17 DC Mike says this will likely close as the DCA was rejected, NP to speak to Jane to see what she wants to do next. NP not back until tomorrow._x000D_
27/04/17 DC update from planning meeting,  DCA was not approved, projects waiting next steps from networks.  _x000D_
07/02/17 DC DCA was sent out to networks today.  NP explained that a CA is not relevant as the network will probably submit a new change order off the back of the DCA._x000D_
02/02/17 DC Project submitted a Detailed Cost Analysis to Pre-Sanction 31/1, this was approved but there were amendments to be made.  I have sent an email to NP and NW asking for an amended version for the config lib._x000D_
11/01/17: Cm placed on hold due to Jessica Harris email_x000D_
29/11/16: Cm sent an initial response to Bev Viney today explaing a DCA instead of a BER will be sent out in due course,_x000D_
25/11/16: CM Bev Viney has agreed to receiving a DCA from projects._x000D_
24/11/16: CM -See email on configuration library as no BER will be deleived until the DCA - Detailed Costs Analysis  has ben confirmed by the networks to proceed. Nicki walton will be sending a note to the networks on 29/11/16 to replace the BER_x000D_
23/11/16 DC JH has sent an email to BV re this change. JH is suggesting that we send an Detailed Cost Analysis rather than a BER and put the project on hold for the time being.  I have filed the email in the change order folder.  _x000D_
11/11/16: Cm an Amended BEIR will be issued to the networks  today- delaying the BER by 2 weeks._x000D_
06/10.16: Cm sent the BEIR to networlks today with BER due de of 15/11/16_x000D_
28/09.2016; CM This CO has been approved at ICAF today. Jessica harris has had discussion with Rob Smith (IS Ops), Gareth Hepworth &amp; TCS to gather costs and options for delivary._x000D_
No EQR qill be delivered for this project CM to draft up a respnse to the networks explaining it will go straight to BER. Anaysis work being done at the moment._x000D_
22/09/16: CO from Beverley Viney for review at next weeks ICAF</v>
          </cell>
        </row>
        <row r="358">
          <cell r="A358">
            <v>4112</v>
          </cell>
          <cell r="B358" t="str">
            <v>COR4112</v>
          </cell>
          <cell r="C358" t="str">
            <v>Microsoft Project Online Plus (MPOP) – Implementation of new PPM solution</v>
          </cell>
          <cell r="E358" t="str">
            <v>PD-PROD</v>
          </cell>
          <cell r="F358">
            <v>42648</v>
          </cell>
          <cell r="G358">
            <v>0</v>
          </cell>
          <cell r="H358">
            <v>42646</v>
          </cell>
          <cell r="J358">
            <v>0</v>
          </cell>
          <cell r="N358" t="str">
            <v>ICAF 05/10/16_x000D_
Start up and PAT tool via email by Pre-Sanc group- 18/10/16_x000D_
Pre-Sanction 25/10/16_x000D_
XEC approval 08/11/16_x000D_
Pre-Sancrion 20/006/17 - Revised Business Case</v>
          </cell>
          <cell r="O358" t="str">
            <v>Christina Francis</v>
          </cell>
          <cell r="P358" t="str">
            <v>CR</v>
          </cell>
          <cell r="Q358" t="str">
            <v>LIVE</v>
          </cell>
          <cell r="R358">
            <v>0</v>
          </cell>
          <cell r="AE358">
            <v>0</v>
          </cell>
          <cell r="AF358">
            <v>6</v>
          </cell>
          <cell r="AG358" t="str">
            <v>20/06/17 DC The revised Business Case was approved at Pre-Sanction today, it will go to XEC 11th July.  SM is to send the updated version of the BC and AEAF._x000D_
27/04/17 DC PCC form approved last Friday, this is now in analysis, imp date 26/09/17 as per ME_x000D_
17/03/17 DC Status changed after discussion with ME._x000D_
22/11/16: Cm drafted the PCC form and sent to Mike for approval of the PCC group._x000D_
02/11/16 DC The busines case has had a few queries raised, these have all been settled.  The BC is to go to JT will confirm with CF that it is now completed._x000D_
28/10/16: CM The amended Business case has gone rounde to the pre-sanction group for approval via voting button._x000D_
25/10/16 DC Threre are open actions on this BC, this is not approved yet._x000D_
21/10/16 DC Business Case submitted for Pre-Sanction Tuesday 25th October._x000D_
18/10/16 The Start-Up Documentation was emailed to stakeholders for approval._x000D_
05/10/16: Cm approved at ICAF today Christina Francis as PM and Steve M as owner. Has been approved at DAG. And have Steve Adcocks approval for this Change. CM to email PAT tool and Start up to CF_x000D_
03/10/16: CM CR sent in from Christina Francis and Steve Muffett for this weeks ICAF meeting. Howvever we are awaiting Steve Adcocks approval as XEC as Business and process Improvement</v>
          </cell>
          <cell r="AO358">
            <v>43004</v>
          </cell>
        </row>
        <row r="359">
          <cell r="A359">
            <v>4114</v>
          </cell>
          <cell r="B359" t="str">
            <v>COR4114</v>
          </cell>
          <cell r="C359" t="str">
            <v>iEP GCS Project Clock Change Testing</v>
          </cell>
          <cell r="D359">
            <v>42719</v>
          </cell>
          <cell r="E359" t="str">
            <v>PD-CLSD</v>
          </cell>
          <cell r="F359">
            <v>42902</v>
          </cell>
          <cell r="G359">
            <v>0</v>
          </cell>
          <cell r="H359">
            <v>42647</v>
          </cell>
          <cell r="J359">
            <v>0</v>
          </cell>
          <cell r="K359" t="str">
            <v>NNW</v>
          </cell>
          <cell r="L359" t="str">
            <v>NGT</v>
          </cell>
          <cell r="M359" t="str">
            <v>Desmond Seymour/ James Daniels</v>
          </cell>
          <cell r="N359" t="str">
            <v>ICAF 05/10/16_x000D_
start up doc- Pre-Sanction 18/10/16_x000D_
BER Pre-Sanction 01/11/16_x000D_
BC approved XEC 08/11/16</v>
          </cell>
          <cell r="O359" t="str">
            <v>Hannah Reddy</v>
          </cell>
          <cell r="P359" t="str">
            <v>CO</v>
          </cell>
          <cell r="Q359" t="str">
            <v>COMPLETE</v>
          </cell>
          <cell r="R359">
            <v>1</v>
          </cell>
          <cell r="V359">
            <v>42661</v>
          </cell>
          <cell r="W359">
            <v>42676</v>
          </cell>
          <cell r="Y359" t="str">
            <v>Pre-Sanction</v>
          </cell>
          <cell r="Z359">
            <v>1463</v>
          </cell>
          <cell r="AC359" t="str">
            <v>PNDG</v>
          </cell>
          <cell r="AE359">
            <v>0</v>
          </cell>
          <cell r="AF359">
            <v>5</v>
          </cell>
          <cell r="AG359" t="str">
            <v>16/06/17 DC Project completed, docs checked._x000D_
19/04/17 DC signed ECF received and added to the tracker and config library._x000D_
07/02/17 CCN approval sent from networks today. Put on PD POPD untill confirmation of all documentation received._x000D_
01/02/17 CCN sent to networks today._x000D_
26/01/17 DC Status changed to PD PROD as no SN being produced._x000D_
20/12/16 DC HR confirmed via email she is happy with this approach._x000D_
19/12/16 DC Note sent out to networks to say they will not be producing SNIR. This is going to go for resanction HR is to have a meeting with SA.  I have put a date of 16 /1/16 to remind me to speak to HR_x000D_
19/12/16 DC email from projects re SN not being produced. I have put a date of 16th Jan in for the CCN and asked Hannah to confirm she is happy with it. _x000D_
19/12/16 DC Email sent to HR with a few questions, ad this work has been done by ME Team, we have no CR._x000D_
15/12/16 DC the CA was sent back 12/12 but had the wrong COR number on it, it has come back in again today with correct details.  _x000D_
02/11/16 DC BER going out to networks today._x000D_
02/11/16 DC amendments have been done, the updated doc have been uploaded to sharepoint and CM has been sent copies for the Config Library._x000D_
01/11/16 DC BER and EAF submitted to Pre-Sanction today, these have been approved with amendments to be made to the EAF._x000D_
28/10/16: Cm The BER is  going to pre-sanction next week along with the EAF. The EAF maybe submitted late (On Monday). CM has chased the RACI today and should be done in the net 2 weeks._x000D_
18/10/16 DC The Start-Up document was approved at Pre-Sanction today. BEIR sent 18/10/16._x000D_
13/10/16: Pat tool and start up due for Pre-sanction next week._x000D_
12/10/16: Cm this has now been logged onto Clearquest - CM chased up the CR to be completed and logged for ME team to complete the HLE._x000D_
CM sending the acknowledgment to the networks,_x000D_
05/10/16: CM This has been approved at ICAF today and work to be completed by the ME team. Gemini project will have a small project governance approach for this project and will raise a CR into ME team for the work to be completed._x000D_
Work must be done urgently before end of month clock changes._x000D_
NO EQR to be produced, manisha working on PAT tool.</v>
          </cell>
          <cell r="AH359" t="str">
            <v>CLSD</v>
          </cell>
          <cell r="AI359">
            <v>42773</v>
          </cell>
          <cell r="AP359">
            <v>42751</v>
          </cell>
        </row>
        <row r="360">
          <cell r="A360">
            <v>4110</v>
          </cell>
          <cell r="B360" t="str">
            <v>COR4110</v>
          </cell>
          <cell r="C360" t="str">
            <v>Creation of a Service to Release Domestic Consumer Data to PCW’s &amp; TPI’s</v>
          </cell>
          <cell r="E360" t="str">
            <v>PD-IMPD</v>
          </cell>
          <cell r="F360">
            <v>42909</v>
          </cell>
          <cell r="G360">
            <v>0</v>
          </cell>
          <cell r="H360">
            <v>42655</v>
          </cell>
          <cell r="J360">
            <v>0</v>
          </cell>
          <cell r="K360" t="str">
            <v>NNW</v>
          </cell>
          <cell r="L360" t="str">
            <v>NGD,SGN,WWU,NGN</v>
          </cell>
          <cell r="M360" t="str">
            <v>Jo Ferguson</v>
          </cell>
          <cell r="N360" t="str">
            <v>ICAF - 12.10.16_x000D_
EQR Pre-Sanction 18/10/16_x000D_
Start-Up Pre-Sanction 01/11/16_x000D_
18/04/17 BC and BER approved at Pre-Sanction</v>
          </cell>
          <cell r="O360" t="str">
            <v>Darran Dredge</v>
          </cell>
          <cell r="P360" t="str">
            <v>CO</v>
          </cell>
          <cell r="Q360" t="str">
            <v>LIVE</v>
          </cell>
          <cell r="R360">
            <v>0</v>
          </cell>
          <cell r="T360">
            <v>89000</v>
          </cell>
          <cell r="U360">
            <v>42689</v>
          </cell>
          <cell r="V360">
            <v>42703</v>
          </cell>
          <cell r="W360">
            <v>42825</v>
          </cell>
          <cell r="X360">
            <v>42916</v>
          </cell>
          <cell r="Y360" t="str">
            <v>Pre Sanction</v>
          </cell>
          <cell r="AE360">
            <v>0</v>
          </cell>
          <cell r="AF360">
            <v>3</v>
          </cell>
          <cell r="AG360" t="str">
            <v>04/07/17 DC sent an email to DD requesting him to contact the customer and request closure email._x000D_
13/06/17 DC The BER is to go out for information only and to request the closure of this project.  It is being replace by COR4216._x000D_
25/05/17 DC email sent to DD for a update on the BER._x000D_
17/05/17 DC Discussed the BER again with DD today.  He is to have a meeting  today to discuss the way forward with this project. He will let me know the outcome after the meeting and what will be happening with the BER._x000D_
27/01/17 DC discussed with DD today, the BER will not be going out and he has emailed the Network giving an explanation.  He has asked me to speak to him around 15/05 to see if there is an update as to when we will issue the BER._x000D_
18/04/17 DC Business Case and BER approved at Pre-Sanction today, the BC is to go to XEC 26/4 and the BER will then be issued to networks once AEAF is signed._x000D_
31/03/17: An email to the networks have been sent to confirm that the BER will be pushed out to be sent to the networks on 26th April 2017. Darran Dredge will confirm this in writing._x000D_
29/03/17 DC Email sent to DD, the BER is due to go out Friday and it has not been to Pre-Sanction._x000D_
23/02/17 DC DD sent over a revised BEIR date for the BER. Sent to networks._x000D_
13/12/16 DC CH sent email to MB re opening delivery codes._x000D_
18/11/16 BEIR sent out today._x000D_
15/11/16: BEO back today 10 days for BEIR._x000D_
02/11/16 DC Amended Start up received._x000D_
01/11/16 DC Start up submitted to Pre-Sanction today.  Approved with amendments._x000D_
21/10/16 DC Email received from JF, BEO not coming in yet as amendments need to be made. JF to be in touch with LC early next week. All Emails filed in the change order folder._x000D_
19/10/16 EQR sent to networks today. (all distribution netwoks as per CH email)._x000D_
18/10/16 DC The EQR was approved at Pre-Sanction today._x000D_
13.10.16: CM Approved at ICAF as we have now received the CO from Jo Ferguson. Name of the project has been changed to fit the CO sent in from the networks_x000D_
28.09.16: CM This was a dicussion at ICAF as AOB today from Gareth Hepworth. The Change Order has still not come in from the networks yet. But this is expected in the next couple of weeks from Joanna Fergusson._x000D_
A draft Business Case was brought to ICAF as AOB today for people to have sight of the work involved and the costings. It had been part of Pre-Sanction yesterday as AOB. Some changes were made to the Business Case and it still needs to be reviewed by Steve Adcock. The reason why this has been brought to ICAF before the CO is due to the timescales of getting the Business case to XEC on 4th Oct 16. _x000D_
Jane Rocky is happy for the Business Case not to come back to Pre-Sanction again as long as no changes to the scope or costings are made.  The CO will need to come into ICAF with this XRN Reference once the Chnge Order has been received.</v>
          </cell>
          <cell r="AJ360">
            <v>42669</v>
          </cell>
          <cell r="AK360">
            <v>42669</v>
          </cell>
          <cell r="AP360">
            <v>42947</v>
          </cell>
        </row>
        <row r="361">
          <cell r="A361">
            <v>4121</v>
          </cell>
          <cell r="B361" t="str">
            <v>COR4121</v>
          </cell>
          <cell r="C361" t="str">
            <v>AQ Review 2017</v>
          </cell>
          <cell r="E361" t="str">
            <v>CO-RCVD</v>
          </cell>
          <cell r="F361">
            <v>42657</v>
          </cell>
          <cell r="G361">
            <v>0</v>
          </cell>
          <cell r="H361">
            <v>42653</v>
          </cell>
          <cell r="J361">
            <v>0</v>
          </cell>
          <cell r="N361" t="str">
            <v>Vicky Palmer via email_x000D_
ICAF due to go for information on 19/10/16</v>
          </cell>
          <cell r="O361" t="str">
            <v>Emma Rose</v>
          </cell>
          <cell r="P361" t="str">
            <v>CR</v>
          </cell>
          <cell r="Q361" t="str">
            <v>LIVE</v>
          </cell>
          <cell r="R361">
            <v>0</v>
          </cell>
          <cell r="AE361">
            <v>0</v>
          </cell>
          <cell r="AF361">
            <v>6</v>
          </cell>
          <cell r="AG361" t="str">
            <v>27/06/17 DC ME update from planning meeting, this is closed._x000D_
24/05/17 DC update from Mike planning meeting, this will closedown when uk link goes live._x000D_
27/04/17 DC update from ME re Planning, this project is waiting to see what happens with UK Link go live._x000D_
07/11/16 DC WBS codes on easycoder._x000D_
14/10/16: Cm this Change has been sent in as Change Mandate from Jo Rooney and approved via Vicky Palmer. The change will be scheduled in for ICAF on 19/10/16 for peoples awareness. The project shared areas have been created already and added to Clarity.Added to config libraray. A RACI will be produced. No start up approach or PAT tool._x000D_
WBS to be requested. This is project that should not be picked for Audit purposes as no change request will have been raised for this - it is a BAU activity.</v>
          </cell>
        </row>
        <row r="362">
          <cell r="A362">
            <v>4117</v>
          </cell>
          <cell r="B362" t="str">
            <v>COR4117</v>
          </cell>
          <cell r="C362" t="str">
            <v>Transform Us</v>
          </cell>
          <cell r="E362" t="str">
            <v>PD-PROD</v>
          </cell>
          <cell r="F362">
            <v>42811</v>
          </cell>
          <cell r="G362">
            <v>0</v>
          </cell>
          <cell r="H362">
            <v>42648</v>
          </cell>
          <cell r="J362">
            <v>0</v>
          </cell>
          <cell r="N362" t="str">
            <v>ICAF - 26.10.16_x000D_
Business Case-Pre-Sanction 01/11/16_x000D_
BC approved XEC 08/11/16_x000D_
Revised BC Approved at Pre-Sanction 04/04/17</v>
          </cell>
          <cell r="O362" t="str">
            <v>Steve Muffett</v>
          </cell>
          <cell r="P362" t="str">
            <v>CR</v>
          </cell>
          <cell r="Q362" t="str">
            <v>LIVE</v>
          </cell>
          <cell r="R362">
            <v>0</v>
          </cell>
          <cell r="AE362">
            <v>0</v>
          </cell>
          <cell r="AF362">
            <v>7</v>
          </cell>
          <cell r="AG362" t="str">
            <v>27/06/17 DC PCC form will be issued to PO office next week._x000D_
12/06/17 DC Email received from SM confirming the name change from "DN Sales Outbound Services – Analysis on current UK Link" to "Transform Us"._x000D_
_x000D_
04/04/17 Revised Business Case approved at pre-Sanction._x000D_
31.03.17:CM BC  Submitted for pre-sanction next week_x000D_
17/03/17 DC Status changed as per discussion with ME_x000D_
09/11/16: CM Start up and PAT tool submitted to pre-sanction group for review, no approval required as this has already been approved at XEC level_x000D_
02/11/16: CM the following actions have now been resolved: _x000D_
1. A risks has been added to RAID log for any cross dependencies between COR4043 (Outbound) &amp; COR4117 (Inbound). _x000D_
Cm has also contacted MP to add this risk onto COR4043 (Outbound). _x000D_
2. Comm's have now been contacted to ensure the correct information is distributed out. _x000D_
3. This is now a Pot 7  and the Business Case will be sent to XEC on 9/11/16_x000D_
_x000D_
02/11/16 DC The BC was a Pre-Sanction again yesterday and has been approved with minor amendments. I will speak to SM to confirm these have been done and request an up to date copy._x000D_
31/10/16 DC Email received from DW confirming this is a POT 7. Start up due on 9th Nov_x000D_
26/10/2016 - Approved at ICAF. Please see minutes._x000D_
Pot number under negitation and Business case being dicussed at Pre-sanction._x000D_
_x000D_
25/10/16 DC Open actions to be looked at and take back to Pre-Sanction next week._x000D_
_x000D_
24/10/16 CR submitted for ICAF 26/10/16._x000D_
_x000D_
21/10/16 DC Business Case submitted to Pre-Sanction 25th October._x000D_
_x000D_
13/10/16: Due to be coming to ICAF and pre-sanction on 25th &amp; 26th oct or 1st &amp; 2nd Nov. Due to to to XEC on 8/11/16_x000D_
_x000D_
05/10/16: Cm this is a XRN set up prior to the CR being sent in from Steve Muffett for the outbound services. This will be going to ICAF in the next week and Pre-sanction all in one go. The Business Case will be created and sent in for pre-sanction before ICAF.</v>
          </cell>
          <cell r="AO362">
            <v>42853</v>
          </cell>
        </row>
        <row r="363">
          <cell r="A363">
            <v>4144</v>
          </cell>
          <cell r="B363" t="str">
            <v>COR4144</v>
          </cell>
          <cell r="C363" t="str">
            <v>iConversion</v>
          </cell>
          <cell r="E363" t="str">
            <v>PD-HOLD</v>
          </cell>
          <cell r="F363">
            <v>42797</v>
          </cell>
          <cell r="G363">
            <v>0</v>
          </cell>
          <cell r="H363">
            <v>42691</v>
          </cell>
          <cell r="I363">
            <v>42705</v>
          </cell>
          <cell r="J363">
            <v>0</v>
          </cell>
          <cell r="K363" t="str">
            <v>NNW</v>
          </cell>
          <cell r="L363" t="str">
            <v>NGT</v>
          </cell>
          <cell r="M363" t="str">
            <v>Beverley Viney</v>
          </cell>
          <cell r="N363" t="str">
            <v>ICAF - 23/11/16</v>
          </cell>
          <cell r="O363" t="str">
            <v>Nicola Patmore</v>
          </cell>
          <cell r="P363" t="str">
            <v>CO</v>
          </cell>
          <cell r="Q363" t="str">
            <v>ON HOLD</v>
          </cell>
          <cell r="R363">
            <v>1</v>
          </cell>
          <cell r="AE363">
            <v>0</v>
          </cell>
          <cell r="AF363">
            <v>5</v>
          </cell>
          <cell r="AG363" t="str">
            <v>03/03/17: CM The change has been placed on hold confirmed from Nicola Walton_x000D_
27/02/17 New CO submitted last week and went o ICAF for info only.  NW requested this to come off hold._x000D_
13/01/17 DC On hold as per NW email._x000D_
13/01/17: CM this change wil be going on hold as the networks need to give more information on what they need. Nicki Walton will need to send a confirmation before it is placed on hold._x000D_
12/12/16: CM A revised EQIR went out today stating the EQR will not be deleivered until 17/1/17_x000D_
09/12/16 DC Spoke to NW about the EQR, she has advised they do not have any firm costs yet.  The EQIR will be revised when Nicola Patmore is back in on Monday.  I will leave a reminder for CM to chase them up._x000D_
08/1216 WBS codes XAO/05101._x000D_
01/12/16: Amended CO received from Beverley Viney sent round to ICAF for information. Saved in config. PAT tool and Start up submitted for Pre-sanction_x000D_
29/11/16 Requested WBS codes from Finance_x000D_
29/11/16: The name has been changed from  JCAPs Migration to iConversation as per emal from nicki patmore_x000D_
23/11/16: Approved at ICAF today and will be assigned to the Gemini project team (Nicola Patmore /Nicki Walton). _x000D_
Involvement will be required from TCS/ Wipro. IS Ops (Rob Smith) and Chris Fears area will need to be involved in this change._x000D_
Tech Dev team will need to look at the risks areas._x000D_
Timescales for this change to be implemented will be March 2017._x000D_
This should not run into June 17, as it will class with UK Link Go Live date._x000D_
Xoserve will not have control on the design of this as it will be run by National Grid._x000D_
DT - flagged that there may be other system such as BFTS that JH will need to look into._x000D_
18/11/16: Cm CO sent on from BV and will go to next weeks ICAF</v>
          </cell>
        </row>
        <row r="364">
          <cell r="A364">
            <v>4152</v>
          </cell>
          <cell r="B364" t="str">
            <v>COR4152</v>
          </cell>
          <cell r="C364" t="str">
            <v>SGN IX Configuration Requirements</v>
          </cell>
          <cell r="D364">
            <v>42727</v>
          </cell>
          <cell r="E364" t="str">
            <v>PD-POPD</v>
          </cell>
          <cell r="F364">
            <v>42741</v>
          </cell>
          <cell r="G364">
            <v>0</v>
          </cell>
          <cell r="H364">
            <v>42703</v>
          </cell>
          <cell r="J364">
            <v>0</v>
          </cell>
          <cell r="K364" t="str">
            <v>NNW</v>
          </cell>
          <cell r="L364" t="str">
            <v>SGN</v>
          </cell>
          <cell r="M364" t="str">
            <v>Hilary Chapman</v>
          </cell>
          <cell r="N364" t="str">
            <v>ICAF 30/11/16</v>
          </cell>
          <cell r="O364" t="str">
            <v>Lorraine Cave</v>
          </cell>
          <cell r="P364" t="str">
            <v>CO</v>
          </cell>
          <cell r="Q364" t="str">
            <v>LIVE</v>
          </cell>
          <cell r="R364">
            <v>0</v>
          </cell>
          <cell r="V364">
            <v>42717</v>
          </cell>
          <cell r="W364">
            <v>43091</v>
          </cell>
          <cell r="Y364" t="str">
            <v>Pre Sanction via email</v>
          </cell>
          <cell r="Z364">
            <v>1542</v>
          </cell>
          <cell r="AE364">
            <v>0</v>
          </cell>
          <cell r="AF364">
            <v>5</v>
          </cell>
          <cell r="AG364" t="str">
            <v>15/05/17 DC EAF received from Projects today, the network confimed closure in the CA when they sent it back, therefore the CCN is not needed.  Charlie has confirmed this with LC and she has agreed.  I have emailed CH to request a copy of the ECF._x000D_
13/02/17 DC MB came back to say he has not received the EAF, I have email DD and LC._x000D_
06/01/17 DC Sent MB an email asking if he has an ECF for this project._x000D_
06/01/17 DC LC confirm this project is to closedown, HC confirmed this in the CA.  LC to raise an ECF and this will be sufficient to close the project.  Populted database as PD POPD._x000D_
23/12/16 CA back from Networks. _x000D_
23/12/16 DC populated database as PD PROD as we are not doing a SN and this project is being closedown_x000D_
23/12/16: The CA will be due to come back approved from the networks which was already pre-populated by Lorraine Cave as no SN will be required for this change. The CA should be approved by Hilary and also the CCN needs to be sent in for COR3939._x000D_
This Project will not proceed to Scope Notification stage it will be delivered and then shut down._x000D_
22/12/16 DC BER sent round for approval via email and sent to networks today._x000D_
19/12/16 DC LC says this will not need to go to Pre-Sanction as it is a standard rate.  It will go round in an email for approval.  I spoke to LC today, she is waiting for Matt Smith to confirm the work and send the BER back to her._x000D_
13/12/16 DC BEIR sent to networks today._x000D_
08/12/16 WBS Code created XAO/05102._x000D_
07/12/16 : CM discussed in ICAF today LC &amp; DT happy with the details added into the Change Order and assigned to LC team. Only BER, EAF, CCN &amp; ECF produced for this change.  Acknowledgemnet sent to the networks today explaining this._x000D_
30.11.16: CM Approved but have open actions from _x000D_
Approved at ICAF with open actions for Matt Smith _x000D_
1. Chase the approved CCN back for COR3939-SGN IX Configuration Requirements as we still have not received the approved CCN back from the networks. _x000D_
 2. We need more detail added to the change order itself to include the follow: _x000D_
a. List of what activities are required for complete the change _x000D_
b. When do they need this completed by? _x000D_
3. Email of confirmation from Hilary / Networks confirming the work and payment. _x000D_
_x000D_
The ASA team will only produce a BER - no Start up, PAT Tool or  EQR required. LC to confirm this in writing. _x000D_
PO to send acknowledgment to the networks explaining this approach _x000D_
_x000D_
29.11.16: CO received from Hilary Chapman - however the work needs to begin and will be dealt with by Vodafone. Matt Smith will be involved in delivering the info networks.</v>
          </cell>
        </row>
        <row r="365">
          <cell r="A365">
            <v>4148</v>
          </cell>
          <cell r="B365" t="str">
            <v>COR4148</v>
          </cell>
          <cell r="C365" t="str">
            <v>EU Interfaces Simulator (EUSIM)</v>
          </cell>
          <cell r="E365" t="str">
            <v>PD-CLSD</v>
          </cell>
          <cell r="F365">
            <v>42902</v>
          </cell>
          <cell r="G365">
            <v>0</v>
          </cell>
          <cell r="H365">
            <v>42699</v>
          </cell>
          <cell r="J365">
            <v>0</v>
          </cell>
          <cell r="N365" t="str">
            <v>ICAF 30/11/16_x000D_
BUS case - Pre-sanction 06/12/16</v>
          </cell>
          <cell r="O365" t="str">
            <v>Nicola Patmore</v>
          </cell>
          <cell r="P365" t="str">
            <v>CR</v>
          </cell>
          <cell r="Q365" t="str">
            <v>COMPLETE</v>
          </cell>
          <cell r="R365">
            <v>0</v>
          </cell>
          <cell r="AE365">
            <v>0</v>
          </cell>
          <cell r="AF365">
            <v>6</v>
          </cell>
          <cell r="AG365" t="str">
            <v>16/06/17 DC project completed and docs checked._x000D_
09/05/17 DC We have had closedown documentation from the project team.  This project can now be changed to PD POPD._x000D_
24/04/2017 DC email from ME to confirm new closedown date. _x000D_
11/04/17 DC Email update from ME, this project is in closedown._x000D_
10/02/17 DC Sent an email to JH asking for the RACI._x000D_
20/12/16 DC Sent email to JH as the PAT tool was completed incorrectly.  She has sent a revised copy that has now been updated._x000D_
20/12/16 DC WBS codes set up XBO/06054. email sent ot JH_x000D_
19/12/16 Start-Up approach and PAT tool submitted today._x000D_
07/12/16 Requested for WBS codes sent to Finance today._x000D_
06/12/16DC Approved at Pre-Sanction today. This BC will go to XEC 20th December. NP is to change the XRN to COR on the document.  The final version will be submitted to Portfolio office after XEC_x000D_
There were where two outstanding actions from ICAF,if  extra licences were needed and was this going to be a BAU or business improvement.  NP has confirmed they do not need any extra licences and the project will be a business improvement rather than a BAU._x000D_
30/11/16: Approved with open actions:_x000D_
1. Licenses need to be confirmed to ensure the correct process is followed/_x000D_
2. Hannah Reddy to confirm the funding pot for this Change. _x000D_
The work will be carried out by both Wipro and TCS and managed by the Gemini team._x000D_
Enhancing Prisma will benefit future releases of EU Phases 4 and save on costs for the project._x000D_
CM to set up on database once fnding pot confirmed - along with WBS codes, add to plan, Clarity, Config, PAT tool and SU to be done_x000D_
25/11/16: CM Submitted for ICAF and have Vicky palmers approval</v>
          </cell>
          <cell r="AP365">
            <v>42863</v>
          </cell>
        </row>
        <row r="366">
          <cell r="A366">
            <v>4149</v>
          </cell>
          <cell r="B366" t="str">
            <v>COR4149</v>
          </cell>
          <cell r="C366" t="str">
            <v>NG Gateway Migration</v>
          </cell>
          <cell r="E366" t="str">
            <v>BE-PROD</v>
          </cell>
          <cell r="F366">
            <v>42881</v>
          </cell>
          <cell r="G366">
            <v>0</v>
          </cell>
          <cell r="H366">
            <v>42702</v>
          </cell>
          <cell r="I366">
            <v>42809</v>
          </cell>
          <cell r="J366">
            <v>0</v>
          </cell>
          <cell r="K366" t="str">
            <v>NNW</v>
          </cell>
          <cell r="L366" t="str">
            <v>NGT</v>
          </cell>
          <cell r="N366" t="str">
            <v>ICAF 30/11/16_x000D_
ICAF 25/02/17 Revised CO_x000D_
Pre-Sanction 13/06/17 BC &amp; BER</v>
          </cell>
          <cell r="O366" t="str">
            <v>Nicola Patmore</v>
          </cell>
          <cell r="P366" t="str">
            <v>CO</v>
          </cell>
          <cell r="Q366" t="str">
            <v>LIVE</v>
          </cell>
          <cell r="R366">
            <v>1</v>
          </cell>
          <cell r="T366">
            <v>7000</v>
          </cell>
          <cell r="U366">
            <v>42818</v>
          </cell>
          <cell r="V366">
            <v>42860</v>
          </cell>
          <cell r="W366">
            <v>42913</v>
          </cell>
          <cell r="X366">
            <v>42926</v>
          </cell>
          <cell r="AE366">
            <v>0</v>
          </cell>
          <cell r="AF366">
            <v>5</v>
          </cell>
          <cell r="AG366" t="str">
            <v>04/07/17 DC The BC was approved at an Ad-hoc XEC meeting, NP has sent the docs and AEAF over. I am to send the BER to the CMC for approval._x000D_
22/06/17 DC The BC was not approved at XEC, the costs were based on an a HLE and the XEC want firmer costs submitted. NP is to make the amendments.  She is waiting for TCS to come back to her.  She is out of the office next week so JH will continue with the updates. I have spoken with JE today and she is to confirm in an email exactly what the board require so the BC can be approved._x000D_
16/06/17 DC The updated BER is to be emailed round in the agenda for information only.  It will be submitted to the ChMC after 21/8 when the BC goes to XEC_x000D_
14/06/17 DC JH has sent over an email advising that the BC has been changed slightly after a meeting with NG yesterday afternoon.  Also the BER will change slightly.  I am to send the BC out to the Pre-Sanction form showing the changes for information.  The name has also been changed, this has been update on the Database, tracker and config lib.  I email ME with the name change also._x000D_
13/06/17 DC The BC and BER were both approved at Re-Sanction today.  The BER will go to the JO for the next Change Management Committee Meeting and the BC will go to XEC 21st June for approval._x000D_
26/05/17 DC Revised BER date sent to networks today._x000D_
25/05/17 DC sent an email to NP and copied in ME, requested she let me know when she has an update on the BER._x000D_
08/05/17: CM Sent the BEIR out to the networks today this is to gain more information before the project teams can commit to sending the actual BER._x000D_
_x000D_
04/04/17 DC Confirmation from Projects that they have spoken to the Networks and confirmed a date of 24/04 for the BEIR response._x000D_
21/04/17 for BEIR_x000D_
24/03/17 DC BEO sent from Networks_x000D_
22/03/17 DC EQR sent to networks._x000D_
15/03/17 DC Sent EQIR out to networks today._x000D_
09/03/17 DC This project has just come off hold, met with Nicky Walton today, theyare having a workshop next week, this will give then an idea of details for the EQR.  We have agreed a date of 15th for the BEIR to be re sent to networks._x000D_
25/02/17 DC a revised CO was submitted, this went to ICAF for in formtion only.  The project was taken off hold and changed over to Nicola Patmore as per JH email_x000D_
13/01/17 DC On hold as per NW email._x000D_
_x000D_
13/01/17: CM this change wil be going on hold and has been moved over to Jessica Harris Team to manage. Nicki Walton will need to send a confirmation before it is placed on hold._x000D_
_x000D_
19/12/16 DD  sent over the Start-up doc._x000D_
_x000D_
15/12/16 DC MH copied the PO into an email to HG regarding risks.  This email is in the change orders folder._x000D_
_x000D_
14/12/16: LC Confirmed as PM in todays ICAF meeting.  MH is to put some risks together for NG and copy us into his findings._x000D_
_x000D_
09/12/16: Lorraine assigned PM and update given to Beverley Viney that an Impact assessment will be completed to deliver the costed EQR and this should be with her before 1st Feb 17._x000D_
_x000D_
08/12/16: Meetings have taken place between SM, LC, DW &amp; SMc, as it stands we will be sending the networks an acknowledgment today/ EQIR stating that the EQR will be provided on 1st Feb 17._x000D_
_x000D_
PM is yet unknown and no WBS codes have been set up yet or shared area folder._x000D_
_x000D_
07/12/16: Meeting taking place this afternoon between Stewart McDermott, DW, and SM to confirm if this change will not be picked up until after UK Link go live date. This will be better to implement at the same time as DN sales._x000D_
_x000D_
30/11/16: Open actions prior to the Change Orders approval-_x000D_
_x000D_
1. Discussion between Steve Muffett and Dave Williamson need to take place to review the DN sales aspects of this change._x000D_
2. Lorraine Cave to speak with Helen Pardoe_x000D_
3. June 2017 target date would not be feasible with UK Link implementation._x000D_
4. CF explained that this would be a straight forward change, however the testing would take some time. 3 months lead time would be required to deliver this change._x000D_
5. Bring back to ICAF for next weeks discussion._x000D_
6. Change acknowledgement would need to go to the networks by 08/12/16_x000D_
_x000D_
28.11.16: Cm Submitted from networks into ICAF</v>
          </cell>
          <cell r="AJ366">
            <v>42817</v>
          </cell>
          <cell r="AK366">
            <v>42817</v>
          </cell>
        </row>
        <row r="367">
          <cell r="A367">
            <v>4161</v>
          </cell>
          <cell r="B367" t="str">
            <v>COR4161</v>
          </cell>
          <cell r="C367" t="str">
            <v>Provision of Access to Domestic Consumer Data for PCW’s and TPI’s via Data Enquiry (DES)</v>
          </cell>
          <cell r="D367">
            <v>42759</v>
          </cell>
          <cell r="E367" t="str">
            <v>PD-HOLD</v>
          </cell>
          <cell r="F367">
            <v>42824</v>
          </cell>
          <cell r="G367">
            <v>0</v>
          </cell>
          <cell r="H367">
            <v>42716</v>
          </cell>
          <cell r="I367">
            <v>42727</v>
          </cell>
          <cell r="J367">
            <v>0</v>
          </cell>
          <cell r="K367" t="str">
            <v>NNW</v>
          </cell>
          <cell r="L367" t="str">
            <v>NGD SSGN WWU NGN</v>
          </cell>
          <cell r="M367" t="str">
            <v>Joanna Ferguson/Shanna Key</v>
          </cell>
          <cell r="N367" t="str">
            <v>ICAF 14/12/16_x000D_
Pre-Sanction 17/01/17 Start up &amp; BER</v>
          </cell>
          <cell r="O367" t="str">
            <v>Emma Rose</v>
          </cell>
          <cell r="P367" t="str">
            <v>CO</v>
          </cell>
          <cell r="Q367" t="str">
            <v>ON HOLD</v>
          </cell>
          <cell r="R367">
            <v>1</v>
          </cell>
          <cell r="T367">
            <v>0</v>
          </cell>
          <cell r="U367">
            <v>42727</v>
          </cell>
          <cell r="V367">
            <v>42746</v>
          </cell>
          <cell r="W367">
            <v>42759</v>
          </cell>
          <cell r="Y367" t="str">
            <v>Pre-Sanction</v>
          </cell>
          <cell r="Z367">
            <v>9923</v>
          </cell>
          <cell r="AC367" t="str">
            <v>SENT</v>
          </cell>
          <cell r="AD367">
            <v>42773</v>
          </cell>
          <cell r="AE367">
            <v>1</v>
          </cell>
          <cell r="AF367">
            <v>3</v>
          </cell>
          <cell r="AG367" t="str">
            <v>30/03/17 DC Projects have submitted a PCC form to put this on hold, ME confirmed the PCC form will be approved today._x000D_
20/03/17 DC Email for JR this project is going on hold, she will need to produce a PCC form.  Email filed in folder._x000D_
01/03/17 DC ME forwarded email  re implementation slipping, this project will now implement at the end of March _x000D_
07/02/17 SN sent to networks today._x000D_
24/01/2017 CA received back from networks tody._x000D_
18/01/17 DC BER sent to Networks today._x000D_
17/01/17 DC BER sent to CM to check and approve.  _x000D_
17/01/17 DC the Start Up and BER have been approved at Pre-Sanction today._x000D_
10/01/17 DC PAT Tool recevied and upload to Tracker and Config._x000D_
03/01/17 DC BEIR sent to Networks today._x000D_
03/01/16 DC BEIR sent to PO from JR with approval from LC. G_x000D_
23/12/16: CM BEO back from networks and BEIR worked out for 10 working days time excluding the back holidays_x000D_
22/12/16 DC The EQR is a Zero cost and has gone round for review via the Pre-Sanction reviewers.  The EQR is going out to networks today._x000D_
14/12/16 DC EQIR sent out to networks_x000D_
14/12/16 DC WBS codes requested._x000D_
14/12/16 DC Approved at ICAF today, I hve put 23rd Dec as we are not in 26th. This has been assigned to ASA, I hve sent an email to LC asking to confirm who the PM on this one is.</v>
          </cell>
          <cell r="AJ367">
            <v>42727</v>
          </cell>
          <cell r="AL367">
            <v>42773</v>
          </cell>
          <cell r="AO367">
            <v>42794</v>
          </cell>
        </row>
        <row r="368">
          <cell r="A368">
            <v>4160</v>
          </cell>
          <cell r="B368" t="str">
            <v>COR4160</v>
          </cell>
          <cell r="C368" t="str">
            <v>Provision of data for TRAS relating to permission provided in UNC0574</v>
          </cell>
          <cell r="E368" t="str">
            <v>PD-HOLD</v>
          </cell>
          <cell r="F368">
            <v>42718</v>
          </cell>
          <cell r="G368">
            <v>0</v>
          </cell>
          <cell r="H368">
            <v>42713</v>
          </cell>
          <cell r="J368">
            <v>0</v>
          </cell>
          <cell r="M368" t="str">
            <v>Joanna Ferguson</v>
          </cell>
          <cell r="N368" t="str">
            <v>ICAF 14/12/16</v>
          </cell>
          <cell r="O368" t="str">
            <v>Lorraine Cave</v>
          </cell>
          <cell r="P368" t="str">
            <v>CO</v>
          </cell>
          <cell r="Q368" t="str">
            <v>ON HOLD</v>
          </cell>
          <cell r="R368">
            <v>1</v>
          </cell>
          <cell r="AE368">
            <v>0</v>
          </cell>
          <cell r="AF368">
            <v>3</v>
          </cell>
          <cell r="AG368" t="str">
            <v>21/12/16 DC Email received from CH to say they will be putting this project on hold until further notice._x000D_
21/12/16 DC This was approved at ICAF 14/12 with open actions.  DD has agreed to send a acknowledgement out to the networks, also the EQIR is due Friday.</v>
          </cell>
        </row>
        <row r="369">
          <cell r="A369">
            <v>4172</v>
          </cell>
          <cell r="B369" t="str">
            <v>COR4172</v>
          </cell>
          <cell r="C369" t="str">
            <v>Monthly Nomination Referral Report</v>
          </cell>
          <cell r="D369">
            <v>42822</v>
          </cell>
          <cell r="E369" t="str">
            <v>PD-CLSD</v>
          </cell>
          <cell r="F369">
            <v>42902</v>
          </cell>
          <cell r="G369">
            <v>0</v>
          </cell>
          <cell r="H369">
            <v>42745</v>
          </cell>
          <cell r="J369">
            <v>0</v>
          </cell>
          <cell r="K369" t="str">
            <v>NNW</v>
          </cell>
          <cell r="L369" t="str">
            <v>SSGN,NGD,WWU,NGN</v>
          </cell>
          <cell r="M369" t="str">
            <v>Shanna Key</v>
          </cell>
          <cell r="N369" t="str">
            <v>ICAF 18/01/17_x000D_
BER - Pre-Sanction Review Group 03/02/17</v>
          </cell>
          <cell r="O369" t="str">
            <v>Lorraine Cave</v>
          </cell>
          <cell r="P369" t="str">
            <v>CO</v>
          </cell>
          <cell r="Q369" t="str">
            <v>COMPLETE</v>
          </cell>
          <cell r="R369">
            <v>0</v>
          </cell>
          <cell r="AE369">
            <v>0</v>
          </cell>
          <cell r="AF369">
            <v>3</v>
          </cell>
          <cell r="AG369" t="str">
            <v>16/06/17 DC project complete and docs checked._x000D_
14/05/17 DC CCN received from networks and forwarded to Projects_x000D_
12/05/17 DC CCN received from networks today._x000D_
07/04/17 DC CCN sent to networks _x000D_
03/04/17 DC Email from CH confirming IMP date and confirming the Closedown activiites will be completed 24/04/17._x000D_
29/03/17 DC This change will not be producing a PCC or SN, it will now go to CCN as per the pat tool.  I have set the status as PD IMPD as no SN is being produced and the CCN is the next stage, I hve put a date of 7t/4 for projects to send a CCN to close the change._x000D_
28/03/17 DC CA received from networks._x000D_
01/03/17 DC BER Sent out today._x000D_
28/02/17 Emailed DD and CH again re BER._x000D_
24/02/17 DC Email sent to DD chasing the BER for this project._x000D_
07/02/17 Email from DD to confirm they will not be doing a PAT tool or start up document.  He has confirmed this is a very minor project.  Email filed in config lib for evidence._x000D_
03/02/17 DC Email Approval sent to Pre-Sanction review group._x000D_
20/01/17 Approved at ICAF 18/01/17, the work will be completed by the BICC team.  Acknowledgement sent to networks and projects today.  Ther will be no EQR for this change it will go straight to BER.</v>
          </cell>
          <cell r="AH369" t="str">
            <v>CLSD</v>
          </cell>
          <cell r="AI369">
            <v>42867</v>
          </cell>
          <cell r="AP369">
            <v>42832</v>
          </cell>
        </row>
        <row r="370">
          <cell r="A370">
            <v>4183</v>
          </cell>
          <cell r="B370" t="str">
            <v>COR4183</v>
          </cell>
          <cell r="C370" t="str">
            <v>XP/Office 2003 upgrade to Windows 7/Office 2010</v>
          </cell>
          <cell r="E370" t="str">
            <v>PD-POPD</v>
          </cell>
          <cell r="F370">
            <v>42913</v>
          </cell>
          <cell r="G370">
            <v>0</v>
          </cell>
          <cell r="H370">
            <v>42765</v>
          </cell>
          <cell r="J370">
            <v>0</v>
          </cell>
          <cell r="N370" t="str">
            <v>ICAF 01/02/2017_x000D_
Pre-Sanction Approval via Email - Start Up approach 16 02 16</v>
          </cell>
          <cell r="O370" t="str">
            <v>Emma Rose</v>
          </cell>
          <cell r="P370" t="str">
            <v>CR</v>
          </cell>
          <cell r="Q370" t="str">
            <v>LIVE</v>
          </cell>
          <cell r="R370">
            <v>0</v>
          </cell>
          <cell r="AE370">
            <v>0</v>
          </cell>
          <cell r="AF370">
            <v>7</v>
          </cell>
          <cell r="AG370" t="str">
            <v>27/06/17 DC ME confirmed with LC this project is completed.  Need to check documentation._x000D_
24/05/17 As per ME planning meeting, this project is BAU and probably close in the next few weeks._x000D_
27/04/17 DC update from planning meeting, bAU activity._x000D_
16/02/16 DC Start Up Approach sent round for email approval, no queries have come back so I have sent an email confirm its approval today._x000D_
10/02/17 DC Start-Up Approach sent in for Pre-Sanction, this had been sent round for email approval._x000D_
08/02/17 DC WBS codes set up and email sent to Emma Rose._x000D_
02/02/17 DC WBS Codes requested from MB._x000D_
02/02/17 DC This CR was approved at ICAF 1/2/17.  Acknowledgement has been sent to Projects and RACI requested.</v>
          </cell>
        </row>
        <row r="371">
          <cell r="A371">
            <v>4186</v>
          </cell>
          <cell r="B371" t="str">
            <v>COR4186</v>
          </cell>
          <cell r="C371" t="str">
            <v>UK Link Future Release Analysis</v>
          </cell>
          <cell r="E371" t="str">
            <v>CO-RCVD</v>
          </cell>
          <cell r="F371">
            <v>42767</v>
          </cell>
          <cell r="G371">
            <v>0</v>
          </cell>
          <cell r="H371">
            <v>42765</v>
          </cell>
          <cell r="J371">
            <v>0</v>
          </cell>
          <cell r="N371" t="str">
            <v>ICAF 01/02/17_x000D_
Start Up Pre-Sanction 28/02/17_x000D_
Business Case Via Pre-Sanction email approval</v>
          </cell>
          <cell r="O371" t="str">
            <v>Lee Chambers</v>
          </cell>
          <cell r="P371" t="str">
            <v>CR</v>
          </cell>
          <cell r="Q371" t="str">
            <v>LIVE</v>
          </cell>
          <cell r="R371">
            <v>0</v>
          </cell>
          <cell r="AE371">
            <v>0</v>
          </cell>
          <cell r="AF371">
            <v>7</v>
          </cell>
          <cell r="AG371" t="str">
            <v>27/06/17 DCX PCC form moved project above the line, still in progress to do BC._x000D_
24/05/17 DC as per ME planning meeting, they are in analysis and high level design at the moment.  A new BC will be raised to see where this project is going._x000D_
12/04/17 The BC was sent via email for approval on 10th as per JR.  I have sent an email confirming appro val today._x000D_
28/02/17 Start Up approved at Pre-Sanction today.  This is a POT 7 change as discussed in the meeting. WBS codes requested._x000D_
27/02/17 DC LCh sent over start-up Approach for Pre-Sanction tomorrow.  POT6_x000D_
03/02/17 DC This CR was approved at ICAF 01/02/17.  Acknowledgement has been sent to LCh today. Cannot request WBS codes until pot number confirmed.</v>
          </cell>
        </row>
        <row r="372">
          <cell r="A372">
            <v>4228</v>
          </cell>
          <cell r="B372" t="str">
            <v>COR4228</v>
          </cell>
          <cell r="C372" t="str">
            <v>Gemini Data Extract / SME support</v>
          </cell>
          <cell r="D372">
            <v>42835</v>
          </cell>
          <cell r="E372" t="str">
            <v>PD-POPD</v>
          </cell>
          <cell r="F372">
            <v>42899</v>
          </cell>
          <cell r="G372">
            <v>0</v>
          </cell>
          <cell r="H372">
            <v>42801</v>
          </cell>
          <cell r="J372">
            <v>0</v>
          </cell>
          <cell r="K372" t="str">
            <v>NNW</v>
          </cell>
          <cell r="L372" t="str">
            <v>NGT</v>
          </cell>
          <cell r="M372" t="str">
            <v>Beverley Viney</v>
          </cell>
          <cell r="N372" t="str">
            <v>ICAF 08/03/2017_x000D_
Pre-Sanction 28/03/17 BER</v>
          </cell>
          <cell r="O372" t="str">
            <v>Hannah Reddy</v>
          </cell>
          <cell r="P372" t="str">
            <v>CO</v>
          </cell>
          <cell r="Q372" t="str">
            <v>LIVE</v>
          </cell>
          <cell r="R372">
            <v>0</v>
          </cell>
          <cell r="X372">
            <v>42824</v>
          </cell>
          <cell r="Y372" t="str">
            <v>Pre Sanction</v>
          </cell>
          <cell r="Z372">
            <v>10936</v>
          </cell>
          <cell r="AE372">
            <v>0</v>
          </cell>
          <cell r="AF372">
            <v>5</v>
          </cell>
          <cell r="AG372" t="str">
            <v>13/06/17 DC CCN approved by Networks today._x000D_
30/05/17 DC CCN sent to networks today_x000D_
25/05/17 Dc Sent an email to MB to ask her to confirm when the CCN is going out.  _x000D_
10/07/17 DC CA received from Networks _x000D_
31.03.17: Cm Start up and PAT tool submitted for Pre-sanction next week_x000D_
30/03/17 DC BER sent to networks _x000D_
24/03/17 DC BER going to Pre-Sanction, HR to send a copy of the EAF._x000D_
21/03/17 DC Email from JH to say the start up wioll be done next Monday due to lack of resources._x000D_
08/03/17 DC This change was approved at ICAF today.  There will be no EQR.  MB will raise a CR to go to ME Team for a HLE. Acknowledgement sent to Networks and Projects</v>
          </cell>
          <cell r="AH372" t="str">
            <v>CLSD</v>
          </cell>
          <cell r="AI372">
            <v>42899</v>
          </cell>
        </row>
        <row r="373">
          <cell r="A373">
            <v>4242</v>
          </cell>
          <cell r="B373" t="str">
            <v>COR4242</v>
          </cell>
          <cell r="C373" t="str">
            <v>Monthly provision of national S&amp;U statistics</v>
          </cell>
          <cell r="D373">
            <v>42914</v>
          </cell>
          <cell r="E373" t="str">
            <v>CO-RCVD</v>
          </cell>
          <cell r="F373">
            <v>42837</v>
          </cell>
          <cell r="G373">
            <v>0</v>
          </cell>
          <cell r="H373">
            <v>42815</v>
          </cell>
          <cell r="J373">
            <v>0</v>
          </cell>
          <cell r="K373" t="str">
            <v>ADN</v>
          </cell>
          <cell r="L373" t="str">
            <v>NGD SSGN WWU NE</v>
          </cell>
          <cell r="M373" t="str">
            <v>Joanna Ferguson</v>
          </cell>
          <cell r="N373" t="str">
            <v>ICAF 12/04/17</v>
          </cell>
          <cell r="O373" t="str">
            <v>Lorraine Cave</v>
          </cell>
          <cell r="P373" t="str">
            <v>CO</v>
          </cell>
          <cell r="Q373" t="str">
            <v>LIVE</v>
          </cell>
          <cell r="R373">
            <v>0</v>
          </cell>
          <cell r="AE373">
            <v>0</v>
          </cell>
          <cell r="AF373">
            <v>5</v>
          </cell>
          <cell r="AG373" t="str">
            <v>04/07/17 DC ME confirmed this is in closedown, he is waiting for an email from LC to confirm._x000D_
24/5/17 DC Mike is to hav a meeting with LC today to find out where we are with this change._x000D_
13/04/17 DC This CO was deferred at last weeks ICAF, it was approved at yesterdays ICAF, it has been assiigned to LC  and a copy of the CO has been sent to LCh for future release.</v>
          </cell>
          <cell r="AP373">
            <v>42947</v>
          </cell>
        </row>
        <row r="374">
          <cell r="A374">
            <v>4248</v>
          </cell>
          <cell r="B374" t="str">
            <v>COR4248</v>
          </cell>
          <cell r="C374" t="str">
            <v>Quarterly smart metering reporting for HS&amp;E and GDNs</v>
          </cell>
          <cell r="E374" t="str">
            <v>PD-CLSD</v>
          </cell>
          <cell r="F374">
            <v>42913</v>
          </cell>
          <cell r="G374">
            <v>0</v>
          </cell>
          <cell r="H374">
            <v>42816</v>
          </cell>
          <cell r="J374">
            <v>0</v>
          </cell>
          <cell r="K374" t="str">
            <v>ADN</v>
          </cell>
          <cell r="L374" t="str">
            <v>NGD SSGN WWU NGN</v>
          </cell>
          <cell r="M374" t="str">
            <v>Joanna Ferguson</v>
          </cell>
          <cell r="N374" t="str">
            <v>ICAF 12/04/17</v>
          </cell>
          <cell r="O374" t="str">
            <v>Lorraine Cave</v>
          </cell>
          <cell r="P374" t="str">
            <v>CO</v>
          </cell>
          <cell r="Q374" t="str">
            <v>CLOSED</v>
          </cell>
          <cell r="R374">
            <v>0</v>
          </cell>
          <cell r="AE374">
            <v>0</v>
          </cell>
          <cell r="AF374">
            <v>5</v>
          </cell>
          <cell r="AG374" t="str">
            <v>04/07/17 DC ME has discussed with LC, he is waiting for an email to confirm closedown._x000D_
27/06/17 DC ME discussed with LC this should not be a project, it is a BAU and ME team have done the work.  LCX will send an email to confirm work completed _x000D_
24/5/17 DC this will be BAU activity as pe LC planning update.  Mc to confirm where we are with them today._x000D_
12/04/17 DC This change was deferred from last weeks ICAF, it was approved at this week meeting and assigned to LC's team.  It wont follow the new change direction but the old route as confirmed by LC. No EQR will be sent so project will produce a BER and once the CA is sent back from the networks the project will be closed.</v>
          </cell>
          <cell r="AP374">
            <v>42947</v>
          </cell>
        </row>
        <row r="375">
          <cell r="A375">
            <v>4216</v>
          </cell>
          <cell r="B375" t="str">
            <v>COR4216</v>
          </cell>
          <cell r="C375" t="str">
            <v>API Platform Implementation</v>
          </cell>
          <cell r="E375" t="str">
            <v>PD-PROD</v>
          </cell>
          <cell r="F375">
            <v>42939</v>
          </cell>
          <cell r="G375">
            <v>0</v>
          </cell>
          <cell r="H375">
            <v>42769</v>
          </cell>
          <cell r="J375">
            <v>0</v>
          </cell>
          <cell r="N375" t="str">
            <v>ICAF 03/05/17_x000D_
Pre-Sanction 13/06/17 - BC</v>
          </cell>
          <cell r="O375" t="str">
            <v>Darran Dredge</v>
          </cell>
          <cell r="P375" t="str">
            <v>CR</v>
          </cell>
          <cell r="Q375" t="str">
            <v>LIVE</v>
          </cell>
          <cell r="R375">
            <v>0</v>
          </cell>
          <cell r="AE375">
            <v>0</v>
          </cell>
          <cell r="AG375" t="str">
            <v>29/06/17 DC Pat Tool sent over from projects, IB it upload to the tracker._x000D_
23/07/17 DC Discussion with DD today, the project is being implemented.  He is to do a PAT tool and PCC form._x000D_
13/06/17 DC BC approved at Pre-Sanction today, the legal question is to be answered before XEC 21st June_x000D_
23/05/17 DC Email from DD regarding the start up doc for this one, the delivery process is still under reviiew and may be done through 4110 (internal).  I have asked DD to update us at the the approach when known._x000D_
16/05/17 DC WBS codes have been received from MB and details sent to DD._x000D_
03/05/17 DC This CR was on hold, DD had a meeting with SA who approved it.  It went to ICAF 03/05/17 for information.</v>
          </cell>
          <cell r="AP375">
            <v>42939</v>
          </cell>
        </row>
        <row r="376">
          <cell r="A376">
            <v>4246</v>
          </cell>
          <cell r="B376" t="str">
            <v>COR4246</v>
          </cell>
          <cell r="C376" t="str">
            <v>UKDCC4148 – Xoserve Impact – GlobalScape &amp; BFTS Interfaces</v>
          </cell>
          <cell r="D376">
            <v>42893</v>
          </cell>
          <cell r="E376" t="str">
            <v>SN-PROD</v>
          </cell>
          <cell r="F376">
            <v>42893</v>
          </cell>
          <cell r="G376">
            <v>0</v>
          </cell>
          <cell r="H376">
            <v>42816</v>
          </cell>
          <cell r="J376">
            <v>0</v>
          </cell>
          <cell r="K376" t="str">
            <v>TNO</v>
          </cell>
          <cell r="L376" t="str">
            <v>NGT</v>
          </cell>
          <cell r="M376" t="str">
            <v>Beverley Viney</v>
          </cell>
          <cell r="N376" t="str">
            <v>ICAF 29/03/17_x000D_
Pre-Sanction 30/05/17 - BER_x000D_
Pre-Sanction 13/06/17 - Start Up Approach</v>
          </cell>
          <cell r="O376" t="str">
            <v>Nicola Patmore</v>
          </cell>
          <cell r="P376" t="str">
            <v>CO</v>
          </cell>
          <cell r="Q376" t="str">
            <v>LIVE</v>
          </cell>
          <cell r="R376">
            <v>0</v>
          </cell>
          <cell r="Y376" t="str">
            <v>Pre-Sanction</v>
          </cell>
          <cell r="Z376">
            <v>750</v>
          </cell>
          <cell r="AE376">
            <v>0</v>
          </cell>
          <cell r="AF376">
            <v>5</v>
          </cell>
          <cell r="AG376" t="str">
            <v>13/06/17 DC Start Up approved today._x000D_
07/06/17 DC The CA has been recevied from the networks, the SN due date is 21/06/17.  This field has been removed as we do nhot use it under the DSC agreement, this change however is using the old ASA route._x000D_
31/05/17 DC BER sent to networks today._x000D_
30/05/17 DC The BER was approved at Pre-Sanction today.  A copy is in the config library along with the EAF._x000D_
24/05/17 DC WBS codes have been created and added to the easycoder._x000D_
24/05/17 DC JH has said they are not doing a EQR for this, it will go straight to BER.  I have changed the status as requested and input a BEIR due date and sent an email to JH to confirm._x000D_
12/05/17 DC This change was held up because DT was under the impression that it was a procurement piece abd should not follow the project route.  Since then he has had a conversation with JR and it has been agreed that the project can be set up and proceed under the ASA rules..</v>
          </cell>
        </row>
        <row r="377">
          <cell r="A377">
            <v>4262</v>
          </cell>
          <cell r="B377" t="str">
            <v>CP4262</v>
          </cell>
          <cell r="C377" t="str">
            <v>EU/GB Charging 2018/19 Gas Regulatory Change Feasibility and Analysis</v>
          </cell>
          <cell r="E377" t="str">
            <v>BE-SENT</v>
          </cell>
          <cell r="F377">
            <v>42908</v>
          </cell>
          <cell r="G377">
            <v>0</v>
          </cell>
          <cell r="H377">
            <v>42850</v>
          </cell>
          <cell r="J377">
            <v>0</v>
          </cell>
          <cell r="M377" t="str">
            <v>Beverley Viney</v>
          </cell>
          <cell r="N377" t="str">
            <v>ICAF - 17/05/17_x000D_
Pre-Sanction 24/05/17 via email_x000D_
Pre-Sanction 20/06/17 - BER</v>
          </cell>
          <cell r="O377" t="str">
            <v>Hannah Reddy</v>
          </cell>
          <cell r="P377" t="str">
            <v>CO</v>
          </cell>
          <cell r="Q377" t="str">
            <v>LIVE</v>
          </cell>
          <cell r="R377">
            <v>0</v>
          </cell>
          <cell r="U377">
            <v>42901</v>
          </cell>
          <cell r="W377">
            <v>42906</v>
          </cell>
          <cell r="AE377">
            <v>0</v>
          </cell>
          <cell r="AG377" t="str">
            <v>30/06/17 DC Email received from BV to confirm approval of the BER, she has also requested that we change the name. this has been done.  Once the CMC meeting has taken place (12th July) I will upate the database to show the BER has been approved._x000D_
27/06/17 ME confirmed with HR that NG will come back to them on Thursday with approval so they can start the work._x000D_
22/06/17 DC HR sent over the BER to send out for approval.  I have sent a copy to the JO and to BV and SM for email approval._x000D_
20/06/17 DC BER approved at Pre-Sanction today._x000D_
15/06/17 DC Approval of the EQR has been confirmed by the JO, I have sent the CP form to MB for her to complete the next stage._x000D_
06/06/17 WBS codes requested _x000D_
31/05/17 DC EQR submitted today for approval at ChMM due 7th June, database update with the BER date and add to the next Pre-Sanction meeting for information only.  Details have been sent to the joint office._x000D_
25/05/17 DC After discussions with LC and RP I have update the CP and sent it to the Joint Office for them to share in their site as approved._x000D_
24/05/17 DC No objections received today.  Start up is approved ._x000D_
24/05/17 DC I have sent an email confirm this will be approved today if no objections have been submitted by 12 today._x000D_
19/05/17 DC Claire sent this round for review today._x000D_
22/05/17: CM this has now been approved as a CP. Approved by CMC on 11.05.17 now moved onto the database_x000D_
25/04/17 DC Change Proposal sent in today. XRN number raised and a copy has been sent to the CMC for their next meeting.</v>
          </cell>
          <cell r="AJ377">
            <v>42886</v>
          </cell>
        </row>
      </sheetData>
      <sheetData sheetId="6" refreshError="1"/>
      <sheetData sheetId="7" refreshError="1"/>
      <sheetData sheetId="8">
        <row r="2">
          <cell r="S2" t="str">
            <v>BE-CLSD</v>
          </cell>
          <cell r="T2">
            <v>16</v>
          </cell>
          <cell r="U2">
            <v>6</v>
          </cell>
          <cell r="V2" t="str">
            <v>Closed</v>
          </cell>
          <cell r="W2" t="str">
            <v>Closed</v>
          </cell>
          <cell r="X2" t="str">
            <v>CO closed at BE stage due to expiry of BER or customer cancellation</v>
          </cell>
          <cell r="Y2" t="str">
            <v>N/A - Closed</v>
          </cell>
          <cell r="Z2">
            <v>0</v>
          </cell>
        </row>
        <row r="3">
          <cell r="S3" t="str">
            <v>BE-PNDG</v>
          </cell>
          <cell r="T3">
            <v>6</v>
          </cell>
          <cell r="U3">
            <v>3</v>
          </cell>
          <cell r="V3" t="str">
            <v>BER In Progress</v>
          </cell>
          <cell r="W3" t="str">
            <v>BER Stage</v>
          </cell>
          <cell r="X3" t="str">
            <v>BEO prioritised for delivery of BE report by next available resource</v>
          </cell>
          <cell r="Y3" t="str">
            <v>[XOS] Issue BER</v>
          </cell>
          <cell r="Z3">
            <v>24</v>
          </cell>
        </row>
        <row r="4">
          <cell r="S4" t="str">
            <v>BE-PROD</v>
          </cell>
          <cell r="T4">
            <v>7</v>
          </cell>
          <cell r="U4">
            <v>3</v>
          </cell>
          <cell r="V4" t="str">
            <v>BER In Progress</v>
          </cell>
          <cell r="W4" t="str">
            <v>BER Stage</v>
          </cell>
          <cell r="X4" t="str">
            <v>BEO allocated to analyst to produce BE report</v>
          </cell>
          <cell r="Y4" t="str">
            <v>[XOS] Issue BER</v>
          </cell>
          <cell r="Z4">
            <v>24</v>
          </cell>
        </row>
        <row r="5">
          <cell r="S5" t="str">
            <v>BE-RCVD</v>
          </cell>
          <cell r="T5">
            <v>5</v>
          </cell>
          <cell r="U5">
            <v>3</v>
          </cell>
          <cell r="V5" t="str">
            <v>BEO Received</v>
          </cell>
          <cell r="W5" t="str">
            <v>BER Stage</v>
          </cell>
          <cell r="X5" t="str">
            <v>BEO received from customer (requesting BE report)</v>
          </cell>
          <cell r="Y5" t="str">
            <v>[XOS] Send BER Initial Response</v>
          </cell>
          <cell r="Z5">
            <v>22</v>
          </cell>
        </row>
        <row r="6">
          <cell r="S6" t="str">
            <v>BE-SENT</v>
          </cell>
          <cell r="T6">
            <v>8</v>
          </cell>
          <cell r="U6">
            <v>3.5</v>
          </cell>
          <cell r="V6" t="str">
            <v>BER Issued</v>
          </cell>
          <cell r="W6" t="str">
            <v>BER Stage</v>
          </cell>
          <cell r="X6" t="str">
            <v>BE report delivered to customer</v>
          </cell>
          <cell r="Y6" t="str">
            <v>[CMC] Approve BER</v>
          </cell>
          <cell r="Z6">
            <v>0</v>
          </cell>
        </row>
        <row r="7">
          <cell r="S7" t="str">
            <v>CA-RCVD</v>
          </cell>
          <cell r="T7">
            <v>9</v>
          </cell>
          <cell r="U7">
            <v>4</v>
          </cell>
          <cell r="V7" t="str">
            <v>CA Received</v>
          </cell>
          <cell r="W7" t="str">
            <v>Scope Notice Stage</v>
          </cell>
          <cell r="X7" t="str">
            <v>Change Authorisation received from customer</v>
          </cell>
          <cell r="Y7" t="str">
            <v>[XOS] Send Scope Notice Initial Response</v>
          </cell>
          <cell r="Z7">
            <v>38</v>
          </cell>
        </row>
        <row r="8">
          <cell r="S8" t="str">
            <v>CB-APVD</v>
          </cell>
          <cell r="T8">
            <v>0</v>
          </cell>
          <cell r="U8">
            <v>-1</v>
          </cell>
          <cell r="V8" t="str">
            <v>Change Budget Review</v>
          </cell>
          <cell r="W8" t="str">
            <v xml:space="preserve">Budget Review </v>
          </cell>
          <cell r="X8" t="str">
            <v>CO approved for budget extension by Change Budget group</v>
          </cell>
          <cell r="Y8" t="str">
            <v>N/A</v>
          </cell>
          <cell r="Z8">
            <v>0</v>
          </cell>
        </row>
        <row r="9">
          <cell r="S9" t="str">
            <v>CB-CLSD</v>
          </cell>
          <cell r="T9">
            <v>16</v>
          </cell>
          <cell r="U9">
            <v>6</v>
          </cell>
          <cell r="V9" t="str">
            <v>Closed</v>
          </cell>
          <cell r="W9" t="str">
            <v>Closed</v>
          </cell>
          <cell r="X9" t="str">
            <v>CO closed at CB stage due to non-approved budget requirements</v>
          </cell>
          <cell r="Y9" t="str">
            <v>N/A - Closed</v>
          </cell>
          <cell r="Z9">
            <v>0</v>
          </cell>
        </row>
        <row r="10">
          <cell r="S10" t="str">
            <v>CB-PNDG</v>
          </cell>
          <cell r="T10">
            <v>0</v>
          </cell>
          <cell r="U10">
            <v>-1</v>
          </cell>
          <cell r="V10" t="str">
            <v>Change Budget Review</v>
          </cell>
          <cell r="W10" t="str">
            <v xml:space="preserve">Budget Review </v>
          </cell>
          <cell r="X10" t="str">
            <v>CO needs to be considered by Change Budget group</v>
          </cell>
          <cell r="Y10" t="str">
            <v>N/A</v>
          </cell>
          <cell r="Z10">
            <v>0</v>
          </cell>
        </row>
        <row r="11">
          <cell r="S11" t="str">
            <v>CO-CLSD</v>
          </cell>
          <cell r="T11">
            <v>16</v>
          </cell>
          <cell r="U11">
            <v>6</v>
          </cell>
          <cell r="V11" t="str">
            <v>Closed</v>
          </cell>
          <cell r="W11" t="str">
            <v>Closed</v>
          </cell>
          <cell r="X11" t="str">
            <v>Change Closed at the CO Sent Stage - rejected or cancelled for example</v>
          </cell>
          <cell r="Y11" t="str">
            <v>N/A - Closed</v>
          </cell>
          <cell r="Z11">
            <v>0</v>
          </cell>
        </row>
        <row r="12">
          <cell r="S12" t="str">
            <v>CO-RCVD</v>
          </cell>
          <cell r="T12">
            <v>1</v>
          </cell>
          <cell r="U12">
            <v>1</v>
          </cell>
          <cell r="V12" t="str">
            <v>Change Proposal Received</v>
          </cell>
          <cell r="W12" t="str">
            <v>Change Proposal Receipt</v>
          </cell>
          <cell r="X12" t="str">
            <v>CO received from customer and logged</v>
          </cell>
          <cell r="Y12" t="str">
            <v>[XOS] Send EQR Initial Response</v>
          </cell>
          <cell r="Z12">
            <v>9</v>
          </cell>
        </row>
        <row r="13">
          <cell r="S13" t="str">
            <v>EQ-CLSD</v>
          </cell>
          <cell r="T13">
            <v>16</v>
          </cell>
          <cell r="U13">
            <v>6</v>
          </cell>
          <cell r="V13" t="str">
            <v>Closed</v>
          </cell>
          <cell r="W13" t="str">
            <v>Closed</v>
          </cell>
          <cell r="X13" t="str">
            <v>CO closed at EQ stage due to expiry of EQR or customer cancellation</v>
          </cell>
          <cell r="Y13" t="str">
            <v>N/A - Closed</v>
          </cell>
          <cell r="Z13">
            <v>0</v>
          </cell>
        </row>
        <row r="14">
          <cell r="S14" t="str">
            <v>EQ-PNDG</v>
          </cell>
          <cell r="T14">
            <v>2</v>
          </cell>
          <cell r="U14">
            <v>2</v>
          </cell>
          <cell r="V14" t="str">
            <v>Change Proposal Received</v>
          </cell>
          <cell r="W14" t="str">
            <v>Change Proposal Receipt</v>
          </cell>
          <cell r="X14" t="str">
            <v>CO prioritised for delivery of EQ report by next available resource</v>
          </cell>
          <cell r="Y14" t="str">
            <v>[XOS] Issue EQR</v>
          </cell>
          <cell r="Z14">
            <v>36</v>
          </cell>
        </row>
        <row r="15">
          <cell r="S15" t="str">
            <v>EQ-PROD</v>
          </cell>
          <cell r="T15">
            <v>3</v>
          </cell>
          <cell r="U15">
            <v>2</v>
          </cell>
          <cell r="V15" t="str">
            <v>EQR In Progress</v>
          </cell>
          <cell r="W15" t="str">
            <v>EQR Stage</v>
          </cell>
          <cell r="X15" t="str">
            <v>CO allocated to analyst to produce EQ report</v>
          </cell>
          <cell r="Y15" t="str">
            <v>[XOS] Issue EQR</v>
          </cell>
          <cell r="Z15">
            <v>36</v>
          </cell>
        </row>
        <row r="16">
          <cell r="S16" t="str">
            <v>EQ-SENT</v>
          </cell>
          <cell r="T16">
            <v>4</v>
          </cell>
          <cell r="U16">
            <v>2.5</v>
          </cell>
          <cell r="V16" t="str">
            <v>EQR Issued</v>
          </cell>
          <cell r="W16" t="str">
            <v>EQR Stage</v>
          </cell>
          <cell r="X16" t="str">
            <v>EQ report sent to customer</v>
          </cell>
          <cell r="Y16" t="str">
            <v>[CMC] Approve EQR</v>
          </cell>
          <cell r="Z16">
            <v>0</v>
          </cell>
        </row>
        <row r="17">
          <cell r="S17" t="str">
            <v>Not in DB</v>
          </cell>
          <cell r="T17">
            <v>0</v>
          </cell>
          <cell r="U17">
            <v>0</v>
          </cell>
          <cell r="V17" t="str">
            <v>Not in DB</v>
          </cell>
          <cell r="W17" t="str">
            <v>Not in DB</v>
          </cell>
          <cell r="X17" t="str">
            <v>The project is not in the COR Database</v>
          </cell>
          <cell r="Y17" t="str">
            <v>N/A - Not in DB</v>
          </cell>
          <cell r="Z17">
            <v>0</v>
          </cell>
        </row>
        <row r="18">
          <cell r="S18" t="str">
            <v>PA-CLSD</v>
          </cell>
          <cell r="T18">
            <v>16</v>
          </cell>
          <cell r="U18">
            <v>6</v>
          </cell>
          <cell r="V18" t="str">
            <v>Closed</v>
          </cell>
          <cell r="W18" t="str">
            <v>Closed</v>
          </cell>
          <cell r="X18" t="str">
            <v>Post Investment Appraisal report delivered to customer – Change Closed</v>
          </cell>
          <cell r="Y18" t="str">
            <v>N/A - Closed</v>
          </cell>
          <cell r="Z18">
            <v>0</v>
          </cell>
        </row>
        <row r="19">
          <cell r="S19" t="str">
            <v>PA-PNDG</v>
          </cell>
          <cell r="T19">
            <v>16</v>
          </cell>
          <cell r="U19">
            <v>6</v>
          </cell>
          <cell r="V19" t="str">
            <v>Closed</v>
          </cell>
          <cell r="W19" t="str">
            <v>Closed</v>
          </cell>
          <cell r="X19" t="str">
            <v>Post Investment Appraisal awaiting delivery after elapsed time</v>
          </cell>
          <cell r="Y19" t="str">
            <v>N/A - Closed</v>
          </cell>
          <cell r="Z19">
            <v>0</v>
          </cell>
        </row>
        <row r="20">
          <cell r="S20" t="str">
            <v>PA-PROD</v>
          </cell>
          <cell r="T20">
            <v>16</v>
          </cell>
          <cell r="U20">
            <v>6</v>
          </cell>
          <cell r="V20" t="str">
            <v>Closed</v>
          </cell>
          <cell r="W20" t="str">
            <v>Closed</v>
          </cell>
          <cell r="X20" t="str">
            <v>Post Investment Appraisal allocated to project leader to produce report</v>
          </cell>
          <cell r="Y20" t="str">
            <v>N/A - Closed</v>
          </cell>
          <cell r="Z20">
            <v>0</v>
          </cell>
        </row>
        <row r="21">
          <cell r="S21" t="str">
            <v>PD-CLSD</v>
          </cell>
          <cell r="T21">
            <v>16</v>
          </cell>
          <cell r="U21">
            <v>6</v>
          </cell>
          <cell r="V21" t="str">
            <v>Closed</v>
          </cell>
          <cell r="W21" t="str">
            <v>Closed</v>
          </cell>
          <cell r="X21" t="str">
            <v>CO closed as complete during delivery or due to customer cancellation</v>
          </cell>
          <cell r="Y21" t="str">
            <v>N/A - Closed</v>
          </cell>
          <cell r="Z21">
            <v>0</v>
          </cell>
        </row>
        <row r="22">
          <cell r="S22" t="str">
            <v>PD-HOLD</v>
          </cell>
          <cell r="T22">
            <v>0</v>
          </cell>
          <cell r="U22">
            <v>-1</v>
          </cell>
          <cell r="V22" t="str">
            <v>On Hold</v>
          </cell>
          <cell r="W22" t="str">
            <v>Delivery Stage</v>
          </cell>
          <cell r="X22" t="str">
            <v>Change on hold at delivery stage</v>
          </cell>
          <cell r="Y22" t="str">
            <v>On Hold</v>
          </cell>
          <cell r="Z22">
            <v>0</v>
          </cell>
        </row>
        <row r="23">
          <cell r="S23" t="str">
            <v>PD-IMPD</v>
          </cell>
          <cell r="T23">
            <v>14</v>
          </cell>
          <cell r="U23">
            <v>5</v>
          </cell>
          <cell r="V23" t="str">
            <v>Change Implemented - CCN Pending</v>
          </cell>
          <cell r="W23" t="str">
            <v>Delivery Stage</v>
          </cell>
          <cell r="X23" t="str">
            <v>Change implemented</v>
          </cell>
          <cell r="Y23" t="str">
            <v>[XOS] Issue CCN</v>
          </cell>
          <cell r="Z23">
            <v>42</v>
          </cell>
        </row>
        <row r="24">
          <cell r="S24" t="str">
            <v>PD-POPD</v>
          </cell>
          <cell r="T24">
            <v>16</v>
          </cell>
          <cell r="U24">
            <v>6</v>
          </cell>
          <cell r="V24" t="str">
            <v>Closed</v>
          </cell>
          <cell r="W24" t="str">
            <v>Closed</v>
          </cell>
          <cell r="X24" t="str">
            <v xml:space="preserve">Closed project-outstanding close down documentation </v>
          </cell>
          <cell r="Y24" t="str">
            <v>N/A - Closed</v>
          </cell>
          <cell r="Z24">
            <v>0</v>
          </cell>
        </row>
        <row r="25">
          <cell r="S25" t="str">
            <v>PD-PROD</v>
          </cell>
          <cell r="T25">
            <v>13</v>
          </cell>
          <cell r="U25">
            <v>5</v>
          </cell>
          <cell r="V25" t="str">
            <v>Change Delivery In Progress</v>
          </cell>
          <cell r="W25" t="str">
            <v>Delivery Stage</v>
          </cell>
          <cell r="X25" t="str">
            <v>Change being implemented</v>
          </cell>
          <cell r="Y25" t="str">
            <v>[XOS] Implement Change</v>
          </cell>
          <cell r="Z25">
            <v>41</v>
          </cell>
        </row>
        <row r="26">
          <cell r="S26" t="str">
            <v>PD-SENT</v>
          </cell>
          <cell r="T26">
            <v>15</v>
          </cell>
          <cell r="U26">
            <v>5.5</v>
          </cell>
          <cell r="V26" t="str">
            <v>CCN Issued</v>
          </cell>
          <cell r="W26" t="str">
            <v xml:space="preserve">Closedown Stage </v>
          </cell>
          <cell r="X26" t="str">
            <v>Change Completion Notice delivered</v>
          </cell>
          <cell r="Y26" t="str">
            <v>[CMC] Approve CCN</v>
          </cell>
          <cell r="Z26">
            <v>0</v>
          </cell>
        </row>
        <row r="27">
          <cell r="S27" t="str">
            <v>SN-CLSD</v>
          </cell>
          <cell r="T27">
            <v>16</v>
          </cell>
          <cell r="U27">
            <v>6</v>
          </cell>
          <cell r="V27" t="str">
            <v>Closed</v>
          </cell>
          <cell r="W27" t="str">
            <v>Closed</v>
          </cell>
          <cell r="X27" t="str">
            <v>CO closed at SN stage due to expiry of SN or customer cancellation</v>
          </cell>
          <cell r="Y27" t="str">
            <v>N/A - Closed</v>
          </cell>
          <cell r="Z27">
            <v>0</v>
          </cell>
        </row>
        <row r="28">
          <cell r="S28" t="str">
            <v>SN-PNDG</v>
          </cell>
          <cell r="T28">
            <v>10</v>
          </cell>
          <cell r="U28">
            <v>4</v>
          </cell>
          <cell r="V28" t="str">
            <v>SN In Progress</v>
          </cell>
          <cell r="W28" t="str">
            <v>Scope Notice Stage</v>
          </cell>
          <cell r="X28" t="str">
            <v>CO prioritised for delivery of Scope Notification by next available resource</v>
          </cell>
          <cell r="Y28" t="str">
            <v>[XOS] Issue Scope Notification</v>
          </cell>
          <cell r="Z28">
            <v>39</v>
          </cell>
        </row>
        <row r="29">
          <cell r="S29" t="str">
            <v>SN-PROD</v>
          </cell>
          <cell r="T29">
            <v>11</v>
          </cell>
          <cell r="U29">
            <v>4</v>
          </cell>
          <cell r="V29" t="str">
            <v>SN In Progress</v>
          </cell>
          <cell r="W29" t="str">
            <v>Scope Notice Stage</v>
          </cell>
          <cell r="X29" t="str">
            <v>CO allocated to project leader to produce SN report</v>
          </cell>
          <cell r="Y29" t="str">
            <v>[XOS] Issue Scope Notification</v>
          </cell>
          <cell r="Z29">
            <v>39</v>
          </cell>
        </row>
        <row r="30">
          <cell r="S30" t="str">
            <v>SN-SENT</v>
          </cell>
          <cell r="T30">
            <v>12</v>
          </cell>
          <cell r="U30">
            <v>4.5</v>
          </cell>
          <cell r="V30" t="str">
            <v>SN Sent</v>
          </cell>
          <cell r="W30" t="str">
            <v>Scope Notice Stage</v>
          </cell>
          <cell r="X30" t="str">
            <v>SN report sent to customer</v>
          </cell>
          <cell r="Y30" t="str">
            <v>[XOS] Implement Change</v>
          </cell>
          <cell r="Z30">
            <v>41</v>
          </cell>
        </row>
      </sheetData>
      <sheetData sheetId="9" refreshError="1"/>
      <sheetData sheetId="10">
        <row r="3">
          <cell r="B3" t="str">
            <v>TBD</v>
          </cell>
          <cell r="C3">
            <v>0</v>
          </cell>
          <cell r="D3" t="str">
            <v>To Be Confirmed</v>
          </cell>
          <cell r="I3" t="str">
            <v>N</v>
          </cell>
        </row>
        <row r="4">
          <cell r="B4" t="str">
            <v>MKT_1718_01</v>
          </cell>
          <cell r="C4">
            <v>1255</v>
          </cell>
          <cell r="D4" t="str">
            <v>DSC Change Budget 17-18</v>
          </cell>
          <cell r="F4">
            <v>1</v>
          </cell>
          <cell r="I4" t="str">
            <v>Y</v>
          </cell>
        </row>
        <row r="5">
          <cell r="B5" t="str">
            <v>MKT_1718_02</v>
          </cell>
          <cell r="C5">
            <v>601</v>
          </cell>
          <cell r="D5" t="str">
            <v>Gemini (non EU) 17-18</v>
          </cell>
          <cell r="E5">
            <v>1</v>
          </cell>
          <cell r="I5" t="str">
            <v>NGT Rpt</v>
          </cell>
        </row>
        <row r="6">
          <cell r="B6" t="str">
            <v>MKT_1718_03</v>
          </cell>
          <cell r="C6">
            <v>3006</v>
          </cell>
          <cell r="D6" t="str">
            <v>EU Framework 17-18</v>
          </cell>
          <cell r="E6">
            <v>1</v>
          </cell>
          <cell r="I6" t="str">
            <v>NGT Rpt</v>
          </cell>
        </row>
        <row r="7">
          <cell r="B7" t="str">
            <v>MKT_1718_04</v>
          </cell>
          <cell r="C7">
            <v>269</v>
          </cell>
          <cell r="D7" t="str">
            <v>DCC User 17-18</v>
          </cell>
          <cell r="F7">
            <v>1</v>
          </cell>
          <cell r="I7" t="str">
            <v>N</v>
          </cell>
        </row>
        <row r="8">
          <cell r="B8" t="str">
            <v>MKT_1718_05</v>
          </cell>
          <cell r="C8">
            <v>510</v>
          </cell>
          <cell r="D8" t="str">
            <v>Nexus (UNC Rules) Evolution 17-18</v>
          </cell>
          <cell r="H8">
            <v>1</v>
          </cell>
          <cell r="I8" t="str">
            <v>N</v>
          </cell>
        </row>
        <row r="9">
          <cell r="B9" t="str">
            <v>ASR_1718_01</v>
          </cell>
          <cell r="C9">
            <v>0</v>
          </cell>
          <cell r="D9" t="str">
            <v>Additional Service Requests</v>
          </cell>
          <cell r="I9" t="str">
            <v>N</v>
          </cell>
        </row>
        <row r="10">
          <cell r="B10" t="str">
            <v>INT_1718_01</v>
          </cell>
          <cell r="C10">
            <v>327</v>
          </cell>
          <cell r="D10" t="str">
            <v>Business Improvement 17-18</v>
          </cell>
          <cell r="E10">
            <v>7.0609896274971273E-2</v>
          </cell>
          <cell r="F10">
            <v>0.52273607473192829</v>
          </cell>
          <cell r="G10">
            <v>1.0933466148920393E-2</v>
          </cell>
          <cell r="H10">
            <v>0.39572056284418</v>
          </cell>
          <cell r="I10" t="str">
            <v>N</v>
          </cell>
        </row>
        <row r="11">
          <cell r="B11" t="str">
            <v>INT_1718_02</v>
          </cell>
          <cell r="C11">
            <v>898</v>
          </cell>
          <cell r="D11" t="str">
            <v>Infrastructure General 17-18</v>
          </cell>
          <cell r="E11">
            <v>7.0609896274971273E-2</v>
          </cell>
          <cell r="F11">
            <v>0.52273607473192829</v>
          </cell>
          <cell r="G11">
            <v>1.0933466148920393E-2</v>
          </cell>
          <cell r="H11">
            <v>0.39572056284418</v>
          </cell>
          <cell r="I11" t="str">
            <v>N</v>
          </cell>
        </row>
        <row r="12">
          <cell r="B12" t="str">
            <v>INT_1718_03</v>
          </cell>
          <cell r="C12">
            <v>1072</v>
          </cell>
          <cell r="D12" t="str">
            <v>Gemini Sustaining and Replatforming 17-18</v>
          </cell>
          <cell r="E12">
            <v>1</v>
          </cell>
          <cell r="I12" t="str">
            <v>N</v>
          </cell>
        </row>
        <row r="13">
          <cell r="B13" t="str">
            <v>INT_1718_04</v>
          </cell>
          <cell r="C13">
            <v>1020</v>
          </cell>
          <cell r="D13" t="str">
            <v>DN sales outbound services 17-18</v>
          </cell>
          <cell r="E13">
            <v>1</v>
          </cell>
          <cell r="I13" t="str">
            <v>N</v>
          </cell>
        </row>
        <row r="14">
          <cell r="B14" t="str">
            <v>INT_1718_05</v>
          </cell>
          <cell r="C14">
            <v>3060</v>
          </cell>
          <cell r="D14" t="str">
            <v>DN Sales Inbound &amp; GSA 17-18</v>
          </cell>
          <cell r="E14">
            <v>7.0609896274971273E-2</v>
          </cell>
          <cell r="F14">
            <v>0.52273607473192829</v>
          </cell>
          <cell r="G14">
            <v>1.0933466148920393E-2</v>
          </cell>
          <cell r="H14">
            <v>0.39572056284418</v>
          </cell>
          <cell r="I14" t="str">
            <v>N</v>
          </cell>
        </row>
        <row r="15">
          <cell r="B15" t="str">
            <v>INT_1718_06</v>
          </cell>
          <cell r="C15">
            <v>11984</v>
          </cell>
          <cell r="D15" t="str">
            <v>UK Link Programme 17/18</v>
          </cell>
          <cell r="E15">
            <v>0.11</v>
          </cell>
          <cell r="F15">
            <v>0.89</v>
          </cell>
          <cell r="I15" t="str">
            <v>N</v>
          </cell>
        </row>
        <row r="16">
          <cell r="B16" t="str">
            <v>INT_1718_07</v>
          </cell>
          <cell r="C16">
            <v>1020</v>
          </cell>
          <cell r="D16" t="str">
            <v>UK Link Deferred Changes 17/18</v>
          </cell>
          <cell r="E16">
            <v>0.11</v>
          </cell>
          <cell r="F16">
            <v>0.89</v>
          </cell>
          <cell r="I16" t="str">
            <v>N</v>
          </cell>
        </row>
        <row r="17">
          <cell r="B17" t="str">
            <v>MKT_1617_01</v>
          </cell>
          <cell r="D17" t="str">
            <v>EU Framework 16/17</v>
          </cell>
          <cell r="I17" t="str">
            <v>N</v>
          </cell>
        </row>
        <row r="18">
          <cell r="B18" t="str">
            <v>MKT_1617_02</v>
          </cell>
          <cell r="D18" t="str">
            <v>Gemini (non EU) 16/17</v>
          </cell>
          <cell r="I18" t="str">
            <v>N</v>
          </cell>
        </row>
        <row r="19">
          <cell r="B19" t="str">
            <v>MKT_1617_03</v>
          </cell>
          <cell r="D19" t="str">
            <v>ASA Change Budget 16/17 - Pot 3</v>
          </cell>
          <cell r="I19" t="str">
            <v>Y</v>
          </cell>
        </row>
        <row r="20">
          <cell r="B20" t="str">
            <v>MKT_1617_04</v>
          </cell>
          <cell r="D20" t="str">
            <v>ASA Change Budget 16/17 - Pot 4</v>
          </cell>
          <cell r="I20" t="str">
            <v>Y</v>
          </cell>
        </row>
        <row r="21">
          <cell r="B21" t="str">
            <v>MKT_1617_05</v>
          </cell>
          <cell r="D21" t="str">
            <v>Smart Metering Programme 16/17 - Pot 4.2</v>
          </cell>
          <cell r="I21" t="str">
            <v>N</v>
          </cell>
        </row>
        <row r="22">
          <cell r="B22" t="str">
            <v>ASR_1617_01</v>
          </cell>
          <cell r="D22" t="str">
            <v>Legacy 'Pot 5'</v>
          </cell>
          <cell r="I22" t="str">
            <v>N</v>
          </cell>
        </row>
        <row r="23">
          <cell r="B23" t="str">
            <v>INT_1617_01</v>
          </cell>
          <cell r="D23" t="str">
            <v>Business Improvement 16/17 - Pot 6</v>
          </cell>
          <cell r="F23">
            <v>1</v>
          </cell>
          <cell r="I23" t="str">
            <v>N</v>
          </cell>
        </row>
        <row r="24">
          <cell r="B24" t="str">
            <v>INT_1617_02</v>
          </cell>
          <cell r="D24" t="str">
            <v>Infrastructure General 16/17 - Pot 7</v>
          </cell>
          <cell r="I24" t="str">
            <v>N</v>
          </cell>
        </row>
        <row r="25">
          <cell r="B25" t="str">
            <v>INT_1617_03</v>
          </cell>
          <cell r="D25" t="str">
            <v>Gemini Sustain/Replatform 16/17 - Pot 7.5</v>
          </cell>
          <cell r="I25" t="str">
            <v>N</v>
          </cell>
        </row>
        <row r="26">
          <cell r="B26" t="str">
            <v>INT_1617_04</v>
          </cell>
          <cell r="D26" t="str">
            <v>DN sales outbound services 16/17 - Pot 5.5</v>
          </cell>
          <cell r="I26" t="str">
            <v>N</v>
          </cell>
        </row>
        <row r="27">
          <cell r="B27" t="str">
            <v>INT_1617_05</v>
          </cell>
          <cell r="D27" t="str">
            <v>DN Sales Inbound &amp; GSA 16/17 - Pot 7.2</v>
          </cell>
          <cell r="I27" t="str">
            <v>N</v>
          </cell>
        </row>
        <row r="28">
          <cell r="B28" t="str">
            <v>INT_1617_06</v>
          </cell>
          <cell r="D28" t="str">
            <v>UK Link Programme 16/17 - Pot X</v>
          </cell>
          <cell r="I28" t="str">
            <v>N</v>
          </cell>
        </row>
      </sheetData>
      <sheetData sheetId="11" refreshError="1"/>
      <sheetData sheetId="12" refreshError="1"/>
      <sheetData sheetId="13" refreshError="1"/>
      <sheetData sheetId="14" refreshError="1"/>
      <sheetData sheetId="15">
        <row r="3">
          <cell r="A3" t="str">
            <v>2831.1External</v>
          </cell>
          <cell r="B3" t="str">
            <v>MKT_1617_05</v>
          </cell>
          <cell r="C3">
            <v>2831.1</v>
          </cell>
          <cell r="D3" t="str">
            <v>DCC Day 1 Delivery</v>
          </cell>
          <cell r="E3" t="str">
            <v>Closed</v>
          </cell>
          <cell r="F3" t="str">
            <v>N/A - Closed</v>
          </cell>
          <cell r="G3" t="str">
            <v>N/A</v>
          </cell>
          <cell r="H3" t="str">
            <v>External</v>
          </cell>
          <cell r="I3">
            <v>607.1</v>
          </cell>
          <cell r="J3">
            <v>607.1</v>
          </cell>
          <cell r="K3">
            <v>607.1</v>
          </cell>
          <cell r="L3">
            <v>0</v>
          </cell>
          <cell r="M3">
            <v>0</v>
          </cell>
          <cell r="N3">
            <v>0</v>
          </cell>
          <cell r="O3">
            <v>0</v>
          </cell>
          <cell r="P3">
            <v>0.11</v>
          </cell>
          <cell r="Q3">
            <v>0.89</v>
          </cell>
          <cell r="R3">
            <v>0</v>
          </cell>
          <cell r="S3">
            <v>0</v>
          </cell>
          <cell r="T3">
            <v>0</v>
          </cell>
          <cell r="U3">
            <v>0</v>
          </cell>
          <cell r="V3">
            <v>0</v>
          </cell>
          <cell r="W3">
            <v>0</v>
          </cell>
          <cell r="X3">
            <v>0</v>
          </cell>
          <cell r="Y3" t="str">
            <v>Approved</v>
          </cell>
          <cell r="Z3" t="str">
            <v>-</v>
          </cell>
        </row>
        <row r="4">
          <cell r="A4" t="str">
            <v>2831.1Internal</v>
          </cell>
          <cell r="B4" t="str">
            <v>MKT_1617_05</v>
          </cell>
          <cell r="C4">
            <v>2831.1</v>
          </cell>
          <cell r="D4" t="str">
            <v>DCC Day 1 Delivery</v>
          </cell>
          <cell r="E4" t="str">
            <v>Closed</v>
          </cell>
          <cell r="F4" t="str">
            <v>N/A - Closed</v>
          </cell>
          <cell r="G4" t="str">
            <v>N/A</v>
          </cell>
          <cell r="H4" t="str">
            <v>Internal</v>
          </cell>
          <cell r="I4">
            <v>298.89999999999998</v>
          </cell>
          <cell r="J4">
            <v>298.89999999999998</v>
          </cell>
          <cell r="K4">
            <v>298.89999999999998</v>
          </cell>
          <cell r="L4">
            <v>0</v>
          </cell>
          <cell r="M4">
            <v>0</v>
          </cell>
          <cell r="N4">
            <v>0</v>
          </cell>
          <cell r="O4">
            <v>0</v>
          </cell>
          <cell r="P4">
            <v>0.11</v>
          </cell>
          <cell r="Q4">
            <v>0.89</v>
          </cell>
          <cell r="R4">
            <v>0</v>
          </cell>
          <cell r="S4">
            <v>0</v>
          </cell>
          <cell r="T4">
            <v>0</v>
          </cell>
          <cell r="U4">
            <v>0</v>
          </cell>
          <cell r="V4">
            <v>0</v>
          </cell>
          <cell r="W4">
            <v>0</v>
          </cell>
          <cell r="X4">
            <v>0</v>
          </cell>
          <cell r="Y4" t="str">
            <v>Approved</v>
          </cell>
        </row>
        <row r="5">
          <cell r="A5" t="str">
            <v>2831.1Total</v>
          </cell>
          <cell r="B5" t="str">
            <v>MKT_1617_05</v>
          </cell>
          <cell r="C5">
            <v>2831.1</v>
          </cell>
          <cell r="D5" t="str">
            <v>DCC Day 1 Delivery</v>
          </cell>
          <cell r="E5" t="str">
            <v>Closed</v>
          </cell>
          <cell r="F5" t="str">
            <v>N/A - Closed</v>
          </cell>
          <cell r="G5" t="str">
            <v>N/A</v>
          </cell>
          <cell r="H5" t="str">
            <v>Total</v>
          </cell>
          <cell r="I5">
            <v>906.1</v>
          </cell>
          <cell r="J5">
            <v>906.1</v>
          </cell>
          <cell r="K5">
            <v>906.1</v>
          </cell>
          <cell r="L5">
            <v>0</v>
          </cell>
          <cell r="M5">
            <v>0</v>
          </cell>
          <cell r="N5">
            <v>0</v>
          </cell>
          <cell r="O5">
            <v>0</v>
          </cell>
          <cell r="P5">
            <v>0.11</v>
          </cell>
          <cell r="Q5">
            <v>0.89</v>
          </cell>
          <cell r="R5">
            <v>0</v>
          </cell>
          <cell r="S5">
            <v>0</v>
          </cell>
          <cell r="T5">
            <v>0</v>
          </cell>
          <cell r="U5">
            <v>0</v>
          </cell>
          <cell r="V5">
            <v>0</v>
          </cell>
          <cell r="W5">
            <v>0</v>
          </cell>
          <cell r="X5">
            <v>0</v>
          </cell>
          <cell r="Y5" t="str">
            <v>Approved</v>
          </cell>
        </row>
        <row r="6">
          <cell r="A6" t="str">
            <v>2831.2External [C]</v>
          </cell>
          <cell r="B6" t="str">
            <v>MKT_1617_05</v>
          </cell>
          <cell r="C6">
            <v>2831.2</v>
          </cell>
          <cell r="D6" t="str">
            <v>DCC Day 1 Delivery - DSP Gateway Mechanism Analysis</v>
          </cell>
          <cell r="E6" t="str">
            <v>Closed</v>
          </cell>
          <cell r="F6" t="str">
            <v>N/A - Closed</v>
          </cell>
          <cell r="G6" t="str">
            <v>N/A</v>
          </cell>
          <cell r="H6" t="str">
            <v>External [C]</v>
          </cell>
          <cell r="I6" t="str">
            <v xml:space="preserve"> £-   </v>
          </cell>
          <cell r="J6" t="str">
            <v xml:space="preserve"> £-   </v>
          </cell>
          <cell r="K6" t="str">
            <v xml:space="preserve"> £-   </v>
          </cell>
          <cell r="L6">
            <v>0</v>
          </cell>
          <cell r="M6">
            <v>0</v>
          </cell>
          <cell r="N6">
            <v>0</v>
          </cell>
          <cell r="O6">
            <v>0</v>
          </cell>
          <cell r="P6">
            <v>0.11</v>
          </cell>
          <cell r="Q6">
            <v>0.89</v>
          </cell>
          <cell r="R6">
            <v>0</v>
          </cell>
          <cell r="S6">
            <v>0</v>
          </cell>
          <cell r="T6">
            <v>0</v>
          </cell>
          <cell r="U6">
            <v>0</v>
          </cell>
          <cell r="V6">
            <v>0</v>
          </cell>
          <cell r="W6">
            <v>0</v>
          </cell>
          <cell r="X6">
            <v>0</v>
          </cell>
          <cell r="Y6" t="str">
            <v>Approved</v>
          </cell>
          <cell r="Z6" t="str">
            <v>-</v>
          </cell>
        </row>
        <row r="7">
          <cell r="A7" t="str">
            <v>2831.2Internal [C]</v>
          </cell>
          <cell r="B7" t="str">
            <v>MKT_1617_05</v>
          </cell>
          <cell r="C7">
            <v>2831.2</v>
          </cell>
          <cell r="D7" t="str">
            <v>DCC Day 1 Delivery - DSP Gateway Mechanism Analysis</v>
          </cell>
          <cell r="E7" t="str">
            <v>Closed</v>
          </cell>
          <cell r="F7" t="str">
            <v>N/A - Closed</v>
          </cell>
          <cell r="G7" t="str">
            <v>N/A</v>
          </cell>
          <cell r="H7" t="str">
            <v>Internal [C]</v>
          </cell>
          <cell r="I7" t="str">
            <v xml:space="preserve"> £-   </v>
          </cell>
          <cell r="J7" t="str">
            <v xml:space="preserve"> £-   </v>
          </cell>
          <cell r="K7" t="str">
            <v xml:space="preserve"> £-   </v>
          </cell>
          <cell r="L7">
            <v>0</v>
          </cell>
          <cell r="M7">
            <v>0</v>
          </cell>
          <cell r="N7">
            <v>0</v>
          </cell>
          <cell r="O7">
            <v>0</v>
          </cell>
          <cell r="P7">
            <v>0.11</v>
          </cell>
          <cell r="Q7">
            <v>0.89</v>
          </cell>
          <cell r="R7">
            <v>0</v>
          </cell>
          <cell r="S7">
            <v>0</v>
          </cell>
          <cell r="T7">
            <v>0</v>
          </cell>
          <cell r="U7">
            <v>0</v>
          </cell>
          <cell r="V7">
            <v>0</v>
          </cell>
          <cell r="W7">
            <v>0</v>
          </cell>
          <cell r="X7">
            <v>0</v>
          </cell>
          <cell r="Y7" t="str">
            <v>Approved</v>
          </cell>
        </row>
        <row r="8">
          <cell r="A8" t="str">
            <v>2831.2External [O]</v>
          </cell>
          <cell r="B8" t="str">
            <v>MKT_1617_05</v>
          </cell>
          <cell r="C8">
            <v>2831.2</v>
          </cell>
          <cell r="D8" t="str">
            <v>DCC Day 1 Delivery - DSP Gateway Mechanism Analysis</v>
          </cell>
          <cell r="E8" t="str">
            <v>Closed</v>
          </cell>
          <cell r="F8" t="str">
            <v>N/A - Closed</v>
          </cell>
          <cell r="G8" t="str">
            <v>N/A</v>
          </cell>
          <cell r="H8" t="str">
            <v>External [O]</v>
          </cell>
          <cell r="I8">
            <v>19.399999999999999</v>
          </cell>
          <cell r="J8">
            <v>19.399999999999999</v>
          </cell>
          <cell r="K8">
            <v>19.399999999999999</v>
          </cell>
          <cell r="L8">
            <v>0</v>
          </cell>
          <cell r="M8">
            <v>0</v>
          </cell>
          <cell r="N8">
            <v>0</v>
          </cell>
          <cell r="O8">
            <v>0</v>
          </cell>
          <cell r="P8">
            <v>0.11</v>
          </cell>
          <cell r="Q8">
            <v>0.89</v>
          </cell>
          <cell r="R8">
            <v>0</v>
          </cell>
          <cell r="S8">
            <v>0</v>
          </cell>
          <cell r="T8">
            <v>0</v>
          </cell>
          <cell r="U8">
            <v>0</v>
          </cell>
          <cell r="V8">
            <v>0</v>
          </cell>
          <cell r="W8">
            <v>0</v>
          </cell>
          <cell r="X8">
            <v>0</v>
          </cell>
          <cell r="Y8" t="str">
            <v>Approved</v>
          </cell>
          <cell r="Z8" t="str">
            <v>-</v>
          </cell>
        </row>
        <row r="9">
          <cell r="A9" t="str">
            <v>2831.2Internal [O]</v>
          </cell>
          <cell r="B9" t="str">
            <v>MKT_1617_05</v>
          </cell>
          <cell r="C9">
            <v>2831.2</v>
          </cell>
          <cell r="D9" t="str">
            <v>DCC Day 1 Delivery - DSP Gateway Mechanism Analysis</v>
          </cell>
          <cell r="E9" t="str">
            <v>Closed</v>
          </cell>
          <cell r="F9" t="str">
            <v>N/A - Closed</v>
          </cell>
          <cell r="G9" t="str">
            <v>N/A</v>
          </cell>
          <cell r="H9" t="str">
            <v>Internal [O]</v>
          </cell>
          <cell r="I9">
            <v>30.5</v>
          </cell>
          <cell r="J9">
            <v>30.5</v>
          </cell>
          <cell r="K9">
            <v>30.5</v>
          </cell>
          <cell r="L9">
            <v>0</v>
          </cell>
          <cell r="M9">
            <v>0</v>
          </cell>
          <cell r="N9">
            <v>0</v>
          </cell>
          <cell r="O9">
            <v>0</v>
          </cell>
          <cell r="P9">
            <v>0.11</v>
          </cell>
          <cell r="Q9">
            <v>0.89</v>
          </cell>
          <cell r="R9">
            <v>0</v>
          </cell>
          <cell r="S9">
            <v>0</v>
          </cell>
          <cell r="T9">
            <v>0</v>
          </cell>
          <cell r="U9">
            <v>0</v>
          </cell>
          <cell r="V9">
            <v>0</v>
          </cell>
          <cell r="W9">
            <v>0</v>
          </cell>
          <cell r="X9">
            <v>0</v>
          </cell>
          <cell r="Y9" t="str">
            <v>Approved</v>
          </cell>
        </row>
        <row r="10">
          <cell r="A10" t="str">
            <v>2831.2Total</v>
          </cell>
          <cell r="B10" t="str">
            <v>MKT_1617_05</v>
          </cell>
          <cell r="C10">
            <v>2831.2</v>
          </cell>
          <cell r="D10" t="str">
            <v>DCC Day 1 Delivery - DSP Gateway Mechanism Analysis</v>
          </cell>
          <cell r="E10" t="str">
            <v>Closed</v>
          </cell>
          <cell r="F10" t="str">
            <v>N/A - Closed</v>
          </cell>
          <cell r="G10" t="str">
            <v>N/A</v>
          </cell>
          <cell r="H10" t="str">
            <v>Total</v>
          </cell>
          <cell r="I10">
            <v>49.9</v>
          </cell>
          <cell r="J10">
            <v>49.9</v>
          </cell>
          <cell r="K10">
            <v>49.9</v>
          </cell>
          <cell r="L10">
            <v>0</v>
          </cell>
          <cell r="M10">
            <v>0</v>
          </cell>
          <cell r="N10">
            <v>0</v>
          </cell>
          <cell r="O10">
            <v>0</v>
          </cell>
          <cell r="P10">
            <v>0.11</v>
          </cell>
          <cell r="Q10">
            <v>0.89</v>
          </cell>
          <cell r="R10">
            <v>0</v>
          </cell>
          <cell r="S10">
            <v>0</v>
          </cell>
          <cell r="T10">
            <v>0</v>
          </cell>
          <cell r="U10">
            <v>0</v>
          </cell>
          <cell r="V10">
            <v>0</v>
          </cell>
          <cell r="W10">
            <v>0</v>
          </cell>
          <cell r="X10">
            <v>0</v>
          </cell>
          <cell r="Y10" t="str">
            <v>Approved</v>
          </cell>
        </row>
        <row r="11">
          <cell r="A11" t="str">
            <v>2831.3External</v>
          </cell>
          <cell r="B11" t="str">
            <v>MKT_1718_04</v>
          </cell>
          <cell r="C11">
            <v>2831.3</v>
          </cell>
          <cell r="D11" t="str">
            <v>GTs to become DCC user</v>
          </cell>
          <cell r="E11" t="str">
            <v>On Hold (Change Order Receipt)</v>
          </cell>
          <cell r="F11" t="str">
            <v>[XOS] Send EQR Initial Response</v>
          </cell>
          <cell r="G11" t="str">
            <v>TBC</v>
          </cell>
          <cell r="H11" t="str">
            <v>External</v>
          </cell>
          <cell r="I11" t="str">
            <v xml:space="preserve"> £-   </v>
          </cell>
          <cell r="J11" t="str">
            <v xml:space="preserve"> £-   </v>
          </cell>
          <cell r="K11" t="str">
            <v xml:space="preserve"> £-   </v>
          </cell>
          <cell r="L11">
            <v>0</v>
          </cell>
          <cell r="M11">
            <v>0</v>
          </cell>
          <cell r="N11">
            <v>0</v>
          </cell>
          <cell r="O11">
            <v>0</v>
          </cell>
          <cell r="P11">
            <v>0.11</v>
          </cell>
          <cell r="Q11">
            <v>0.89</v>
          </cell>
          <cell r="R11">
            <v>0</v>
          </cell>
          <cell r="S11">
            <v>0</v>
          </cell>
          <cell r="T11">
            <v>0</v>
          </cell>
          <cell r="U11">
            <v>0</v>
          </cell>
          <cell r="V11">
            <v>0</v>
          </cell>
          <cell r="W11">
            <v>0</v>
          </cell>
          <cell r="X11">
            <v>0</v>
          </cell>
          <cell r="Z11" t="str">
            <v>-</v>
          </cell>
        </row>
        <row r="12">
          <cell r="A12" t="str">
            <v>2831.3Internal</v>
          </cell>
          <cell r="B12" t="str">
            <v>MKT_1718_04</v>
          </cell>
          <cell r="C12">
            <v>2831.3</v>
          </cell>
          <cell r="D12" t="str">
            <v>GTs to become DCC user</v>
          </cell>
          <cell r="E12" t="str">
            <v>On Hold (Change Order Receipt)</v>
          </cell>
          <cell r="F12" t="str">
            <v>[XOS] Send EQR Initial Response</v>
          </cell>
          <cell r="G12" t="str">
            <v>TBC</v>
          </cell>
          <cell r="H12" t="str">
            <v>Internal</v>
          </cell>
          <cell r="I12" t="str">
            <v xml:space="preserve"> £-   </v>
          </cell>
          <cell r="J12" t="str">
            <v xml:space="preserve"> £-   </v>
          </cell>
          <cell r="K12" t="str">
            <v xml:space="preserve"> £-   </v>
          </cell>
          <cell r="L12">
            <v>0</v>
          </cell>
          <cell r="M12">
            <v>0</v>
          </cell>
          <cell r="N12">
            <v>0</v>
          </cell>
          <cell r="O12">
            <v>0</v>
          </cell>
          <cell r="P12">
            <v>0.11</v>
          </cell>
          <cell r="Q12">
            <v>0.89</v>
          </cell>
          <cell r="R12">
            <v>0</v>
          </cell>
          <cell r="S12">
            <v>0</v>
          </cell>
          <cell r="T12">
            <v>0</v>
          </cell>
          <cell r="U12">
            <v>0</v>
          </cell>
          <cell r="V12">
            <v>0</v>
          </cell>
          <cell r="W12">
            <v>0</v>
          </cell>
          <cell r="X12">
            <v>0</v>
          </cell>
          <cell r="Z12" t="str">
            <v>-</v>
          </cell>
        </row>
        <row r="13">
          <cell r="A13" t="str">
            <v>2831.3Total</v>
          </cell>
          <cell r="B13" t="str">
            <v>MKT_1718_04</v>
          </cell>
          <cell r="C13">
            <v>2831.3</v>
          </cell>
          <cell r="D13" t="str">
            <v>GTs to become DCC user</v>
          </cell>
          <cell r="E13" t="str">
            <v>On Hold (Change Order Receipt)</v>
          </cell>
          <cell r="F13" t="str">
            <v>[XOS] Send EQR Initial Response</v>
          </cell>
          <cell r="G13" t="str">
            <v>TBC</v>
          </cell>
          <cell r="H13" t="str">
            <v>Total</v>
          </cell>
          <cell r="I13" t="str">
            <v xml:space="preserve"> £-   </v>
          </cell>
          <cell r="J13" t="str">
            <v xml:space="preserve"> £-   </v>
          </cell>
          <cell r="K13" t="str">
            <v xml:space="preserve"> £-   </v>
          </cell>
          <cell r="L13">
            <v>0</v>
          </cell>
          <cell r="M13">
            <v>0</v>
          </cell>
          <cell r="N13">
            <v>0</v>
          </cell>
          <cell r="O13">
            <v>0</v>
          </cell>
          <cell r="P13">
            <v>0.11</v>
          </cell>
          <cell r="Q13">
            <v>0.89</v>
          </cell>
          <cell r="R13">
            <v>0</v>
          </cell>
          <cell r="S13">
            <v>0</v>
          </cell>
          <cell r="T13">
            <v>0</v>
          </cell>
          <cell r="U13">
            <v>0</v>
          </cell>
          <cell r="V13">
            <v>0</v>
          </cell>
          <cell r="W13">
            <v>0</v>
          </cell>
          <cell r="X13">
            <v>0</v>
          </cell>
        </row>
        <row r="14">
          <cell r="A14" t="str">
            <v>2831.5External</v>
          </cell>
          <cell r="B14" t="str">
            <v>MKT_1718_04</v>
          </cell>
          <cell r="C14">
            <v>2831.5</v>
          </cell>
          <cell r="D14" t="str">
            <v>DCC Day 1 Testing and Trialling support</v>
          </cell>
          <cell r="E14" t="str">
            <v>Delivery Stage</v>
          </cell>
          <cell r="F14" t="str">
            <v>[XOS] Issue CCN</v>
          </cell>
          <cell r="G14">
            <v>43024</v>
          </cell>
          <cell r="H14" t="str">
            <v>External</v>
          </cell>
          <cell r="I14">
            <v>537</v>
          </cell>
          <cell r="J14">
            <v>434</v>
          </cell>
          <cell r="K14">
            <v>359</v>
          </cell>
          <cell r="L14">
            <v>0</v>
          </cell>
          <cell r="M14">
            <v>75</v>
          </cell>
          <cell r="N14">
            <v>0</v>
          </cell>
          <cell r="O14">
            <v>0</v>
          </cell>
          <cell r="P14">
            <v>0</v>
          </cell>
          <cell r="Q14">
            <v>1</v>
          </cell>
          <cell r="R14">
            <v>0</v>
          </cell>
          <cell r="S14">
            <v>0</v>
          </cell>
          <cell r="T14">
            <v>0</v>
          </cell>
          <cell r="U14">
            <v>0</v>
          </cell>
          <cell r="V14">
            <v>0</v>
          </cell>
          <cell r="W14">
            <v>0</v>
          </cell>
          <cell r="X14">
            <v>0</v>
          </cell>
          <cell r="Z14" t="str">
            <v>Project is now in closedown</v>
          </cell>
        </row>
        <row r="15">
          <cell r="A15" t="str">
            <v>2831.5Internal</v>
          </cell>
          <cell r="B15" t="str">
            <v>MKT_1718_04</v>
          </cell>
          <cell r="C15">
            <v>2831.5</v>
          </cell>
          <cell r="D15" t="str">
            <v>DCC Day 1 Testing and Trialling support</v>
          </cell>
          <cell r="E15" t="str">
            <v>Delivery Stage</v>
          </cell>
          <cell r="F15" t="str">
            <v>[XOS] Issue CCN</v>
          </cell>
          <cell r="G15">
            <v>43024</v>
          </cell>
          <cell r="H15" t="str">
            <v>Internal</v>
          </cell>
          <cell r="I15">
            <v>96</v>
          </cell>
          <cell r="J15">
            <v>87</v>
          </cell>
          <cell r="K15">
            <v>87</v>
          </cell>
          <cell r="L15">
            <v>0</v>
          </cell>
          <cell r="M15">
            <v>0</v>
          </cell>
          <cell r="N15">
            <v>0</v>
          </cell>
          <cell r="O15">
            <v>0</v>
          </cell>
          <cell r="P15">
            <v>0</v>
          </cell>
          <cell r="Q15">
            <v>1</v>
          </cell>
          <cell r="R15">
            <v>0</v>
          </cell>
          <cell r="S15">
            <v>0</v>
          </cell>
          <cell r="T15">
            <v>0</v>
          </cell>
          <cell r="U15">
            <v>0</v>
          </cell>
          <cell r="V15">
            <v>0</v>
          </cell>
          <cell r="W15">
            <v>0</v>
          </cell>
          <cell r="X15">
            <v>0</v>
          </cell>
        </row>
        <row r="16">
          <cell r="A16" t="str">
            <v>2831.5Total</v>
          </cell>
          <cell r="B16" t="str">
            <v>MKT_1718_04</v>
          </cell>
          <cell r="C16">
            <v>2831.5</v>
          </cell>
          <cell r="D16" t="str">
            <v>DCC Day 1 Testing and Trialling support</v>
          </cell>
          <cell r="E16" t="str">
            <v>Delivery Stage</v>
          </cell>
          <cell r="F16" t="str">
            <v>[XOS] Issue CCN</v>
          </cell>
          <cell r="G16">
            <v>43024</v>
          </cell>
          <cell r="H16" t="str">
            <v>Total</v>
          </cell>
          <cell r="I16">
            <v>633</v>
          </cell>
          <cell r="J16">
            <v>521</v>
          </cell>
          <cell r="K16">
            <v>446</v>
          </cell>
          <cell r="L16">
            <v>0</v>
          </cell>
          <cell r="M16">
            <v>75</v>
          </cell>
          <cell r="N16">
            <v>0</v>
          </cell>
          <cell r="O16">
            <v>0</v>
          </cell>
          <cell r="P16">
            <v>0</v>
          </cell>
          <cell r="Q16">
            <v>1</v>
          </cell>
          <cell r="R16">
            <v>0</v>
          </cell>
          <cell r="S16">
            <v>0</v>
          </cell>
          <cell r="T16">
            <v>0</v>
          </cell>
          <cell r="U16">
            <v>0</v>
          </cell>
          <cell r="V16">
            <v>0</v>
          </cell>
          <cell r="W16">
            <v>0</v>
          </cell>
          <cell r="X16">
            <v>0</v>
          </cell>
        </row>
        <row r="17">
          <cell r="A17" t="str">
            <v>2831.4External</v>
          </cell>
          <cell r="B17" t="str">
            <v>MKT_1617_05</v>
          </cell>
          <cell r="C17">
            <v>2831.4</v>
          </cell>
          <cell r="D17" t="str">
            <v>DSP Gateway Mechanism Delivery</v>
          </cell>
          <cell r="E17" t="str">
            <v>Delivery Stage</v>
          </cell>
          <cell r="F17" t="str">
            <v>[XOS] Issue CCN</v>
          </cell>
          <cell r="G17">
            <v>43024</v>
          </cell>
          <cell r="H17" t="str">
            <v>External</v>
          </cell>
          <cell r="I17">
            <v>519</v>
          </cell>
          <cell r="J17">
            <v>498.2</v>
          </cell>
          <cell r="K17">
            <v>498.2</v>
          </cell>
          <cell r="L17">
            <v>0</v>
          </cell>
          <cell r="M17">
            <v>0</v>
          </cell>
          <cell r="N17">
            <v>0</v>
          </cell>
          <cell r="O17">
            <v>0</v>
          </cell>
          <cell r="P17">
            <v>0.11</v>
          </cell>
          <cell r="Q17">
            <v>0.89</v>
          </cell>
          <cell r="R17">
            <v>0</v>
          </cell>
          <cell r="S17">
            <v>0</v>
          </cell>
          <cell r="T17">
            <v>0</v>
          </cell>
          <cell r="U17">
            <v>0</v>
          </cell>
          <cell r="V17">
            <v>0</v>
          </cell>
          <cell r="W17">
            <v>0</v>
          </cell>
          <cell r="X17">
            <v>0</v>
          </cell>
          <cell r="Z17" t="str">
            <v>Project is now in closedown</v>
          </cell>
        </row>
        <row r="18">
          <cell r="A18" t="str">
            <v>2831.4Internal</v>
          </cell>
          <cell r="B18" t="str">
            <v>MKT_1617_05</v>
          </cell>
          <cell r="C18">
            <v>2831.4</v>
          </cell>
          <cell r="D18" t="str">
            <v>DSP Gateway Mechanism Delivery</v>
          </cell>
          <cell r="E18" t="str">
            <v>Delivery Stage</v>
          </cell>
          <cell r="F18" t="str">
            <v>[XOS] Issue CCN</v>
          </cell>
          <cell r="G18">
            <v>43024</v>
          </cell>
          <cell r="H18" t="str">
            <v>Internal</v>
          </cell>
          <cell r="I18">
            <v>81</v>
          </cell>
          <cell r="J18">
            <v>81.8</v>
          </cell>
          <cell r="K18">
            <v>81.8</v>
          </cell>
          <cell r="L18">
            <v>0</v>
          </cell>
          <cell r="M18">
            <v>0</v>
          </cell>
          <cell r="N18">
            <v>0</v>
          </cell>
          <cell r="O18">
            <v>0</v>
          </cell>
          <cell r="P18">
            <v>0.11</v>
          </cell>
          <cell r="Q18">
            <v>0.89</v>
          </cell>
          <cell r="R18">
            <v>0</v>
          </cell>
          <cell r="S18">
            <v>0</v>
          </cell>
          <cell r="T18">
            <v>0</v>
          </cell>
          <cell r="U18">
            <v>0</v>
          </cell>
          <cell r="V18">
            <v>0</v>
          </cell>
          <cell r="W18">
            <v>0</v>
          </cell>
          <cell r="X18">
            <v>0</v>
          </cell>
        </row>
        <row r="19">
          <cell r="A19" t="str">
            <v>2831.4Total</v>
          </cell>
          <cell r="B19" t="str">
            <v>MKT_1617_05</v>
          </cell>
          <cell r="C19">
            <v>2831.4</v>
          </cell>
          <cell r="D19" t="str">
            <v>DSP Gateway Mechanism Delivery</v>
          </cell>
          <cell r="E19" t="str">
            <v>Delivery Stage</v>
          </cell>
          <cell r="F19" t="str">
            <v>[XOS] Issue CCN</v>
          </cell>
          <cell r="G19">
            <v>43024</v>
          </cell>
          <cell r="H19" t="str">
            <v>Total</v>
          </cell>
          <cell r="I19">
            <v>600</v>
          </cell>
          <cell r="J19">
            <v>580</v>
          </cell>
          <cell r="K19">
            <v>580</v>
          </cell>
          <cell r="L19">
            <v>0</v>
          </cell>
          <cell r="M19">
            <v>0</v>
          </cell>
          <cell r="N19">
            <v>0</v>
          </cell>
          <cell r="O19">
            <v>0</v>
          </cell>
          <cell r="P19">
            <v>0.11</v>
          </cell>
          <cell r="Q19">
            <v>0.89</v>
          </cell>
          <cell r="R19">
            <v>0</v>
          </cell>
          <cell r="S19">
            <v>0</v>
          </cell>
          <cell r="T19">
            <v>0</v>
          </cell>
          <cell r="U19">
            <v>0</v>
          </cell>
          <cell r="V19">
            <v>0</v>
          </cell>
          <cell r="W19">
            <v>0</v>
          </cell>
          <cell r="X19">
            <v>0</v>
          </cell>
        </row>
        <row r="20">
          <cell r="A20" t="str">
            <v>3457External</v>
          </cell>
          <cell r="B20" t="str">
            <v>MKT_1617_03</v>
          </cell>
          <cell r="C20">
            <v>3457</v>
          </cell>
          <cell r="D20" t="str">
            <v xml:space="preserve">Solution to Meet Obligations of MOD 425V &amp; 455 </v>
          </cell>
          <cell r="E20" t="str">
            <v>Delivery Stage</v>
          </cell>
          <cell r="F20" t="str">
            <v>[XOS] Issue CCN</v>
          </cell>
          <cell r="G20">
            <v>43310</v>
          </cell>
          <cell r="H20" t="str">
            <v>External</v>
          </cell>
          <cell r="I20">
            <v>94.6</v>
          </cell>
          <cell r="J20">
            <v>52.8</v>
          </cell>
          <cell r="K20">
            <v>52.8</v>
          </cell>
          <cell r="L20">
            <v>0</v>
          </cell>
          <cell r="M20">
            <v>0</v>
          </cell>
          <cell r="N20">
            <v>0</v>
          </cell>
          <cell r="O20">
            <v>0</v>
          </cell>
          <cell r="P20">
            <v>0</v>
          </cell>
          <cell r="Q20">
            <v>1</v>
          </cell>
          <cell r="R20">
            <v>0</v>
          </cell>
          <cell r="S20">
            <v>0</v>
          </cell>
          <cell r="T20">
            <v>0</v>
          </cell>
          <cell r="U20">
            <v>0</v>
          </cell>
          <cell r="V20">
            <v>0</v>
          </cell>
          <cell r="W20">
            <v>0</v>
          </cell>
          <cell r="X20">
            <v>0</v>
          </cell>
          <cell r="Z20" t="str">
            <v xml:space="preserve">Project delivered, awaiting approval from Networks to close </v>
          </cell>
        </row>
        <row r="21">
          <cell r="A21" t="str">
            <v>3457Internal</v>
          </cell>
          <cell r="B21" t="str">
            <v>MKT_1617_03</v>
          </cell>
          <cell r="C21">
            <v>3457</v>
          </cell>
          <cell r="D21" t="str">
            <v xml:space="preserve">Solution to Meet Obligations of MOD 425V &amp; 455 </v>
          </cell>
          <cell r="E21" t="str">
            <v>Delivery Stage</v>
          </cell>
          <cell r="F21" t="str">
            <v>[XOS] Issue CCN</v>
          </cell>
          <cell r="G21">
            <v>43310</v>
          </cell>
          <cell r="H21" t="str">
            <v>Internal</v>
          </cell>
          <cell r="I21">
            <v>67.400000000000006</v>
          </cell>
          <cell r="J21">
            <v>67.8</v>
          </cell>
          <cell r="K21">
            <v>67.8</v>
          </cell>
          <cell r="L21">
            <v>0</v>
          </cell>
          <cell r="M21">
            <v>0</v>
          </cell>
          <cell r="N21">
            <v>0</v>
          </cell>
          <cell r="O21">
            <v>0</v>
          </cell>
          <cell r="P21">
            <v>0</v>
          </cell>
          <cell r="Q21">
            <v>1</v>
          </cell>
          <cell r="R21">
            <v>0</v>
          </cell>
          <cell r="S21">
            <v>0</v>
          </cell>
          <cell r="T21">
            <v>0</v>
          </cell>
          <cell r="U21">
            <v>0</v>
          </cell>
          <cell r="V21">
            <v>0</v>
          </cell>
          <cell r="W21">
            <v>0</v>
          </cell>
          <cell r="X21">
            <v>0</v>
          </cell>
        </row>
        <row r="22">
          <cell r="A22" t="str">
            <v>3457Total</v>
          </cell>
          <cell r="B22" t="str">
            <v>MKT_1617_03</v>
          </cell>
          <cell r="C22">
            <v>3457</v>
          </cell>
          <cell r="D22" t="str">
            <v xml:space="preserve">Solution to Meet Obligations of MOD 425V &amp; 455 </v>
          </cell>
          <cell r="E22" t="str">
            <v>Delivery Stage</v>
          </cell>
          <cell r="F22" t="str">
            <v>[XOS] Issue CCN</v>
          </cell>
          <cell r="G22">
            <v>43310</v>
          </cell>
          <cell r="H22" t="str">
            <v>Total</v>
          </cell>
          <cell r="I22">
            <v>162</v>
          </cell>
          <cell r="J22">
            <v>120.5</v>
          </cell>
          <cell r="K22">
            <v>120.5</v>
          </cell>
          <cell r="L22">
            <v>0</v>
          </cell>
          <cell r="M22">
            <v>0</v>
          </cell>
          <cell r="N22">
            <v>0</v>
          </cell>
          <cell r="O22">
            <v>0</v>
          </cell>
          <cell r="P22">
            <v>0</v>
          </cell>
          <cell r="Q22">
            <v>1</v>
          </cell>
          <cell r="R22">
            <v>0</v>
          </cell>
          <cell r="S22">
            <v>0</v>
          </cell>
          <cell r="T22">
            <v>0</v>
          </cell>
          <cell r="U22">
            <v>0</v>
          </cell>
          <cell r="V22">
            <v>0</v>
          </cell>
          <cell r="W22">
            <v>0</v>
          </cell>
          <cell r="X22">
            <v>0</v>
          </cell>
        </row>
        <row r="23">
          <cell r="A23" t="str">
            <v>2949External</v>
          </cell>
          <cell r="B23" t="str">
            <v>MKT_1617_03</v>
          </cell>
          <cell r="C23">
            <v>2949</v>
          </cell>
          <cell r="D23" t="str">
            <v>UNC Mod 458 Seasonal LDZ Capacity Rights</v>
          </cell>
          <cell r="E23" t="str">
            <v>Delivery Stage</v>
          </cell>
          <cell r="F23" t="str">
            <v>[XOS] Implement Change</v>
          </cell>
          <cell r="G23">
            <v>42887</v>
          </cell>
          <cell r="H23" t="str">
            <v>External</v>
          </cell>
          <cell r="I23">
            <v>33.299999999999997</v>
          </cell>
          <cell r="J23">
            <v>9.8000000000000007</v>
          </cell>
          <cell r="K23">
            <v>9</v>
          </cell>
          <cell r="L23">
            <v>0.75</v>
          </cell>
          <cell r="M23">
            <v>0</v>
          </cell>
          <cell r="N23">
            <v>0</v>
          </cell>
          <cell r="O23">
            <v>0</v>
          </cell>
          <cell r="P23">
            <v>0</v>
          </cell>
          <cell r="Q23">
            <v>1</v>
          </cell>
          <cell r="R23">
            <v>0</v>
          </cell>
          <cell r="S23">
            <v>0</v>
          </cell>
          <cell r="T23">
            <v>0</v>
          </cell>
          <cell r="U23">
            <v>0</v>
          </cell>
          <cell r="V23">
            <v>0.75</v>
          </cell>
          <cell r="W23">
            <v>0</v>
          </cell>
          <cell r="X23">
            <v>0</v>
          </cell>
          <cell r="Z23" t="str">
            <v xml:space="preserve">External spend lower than expected due to receiving fewer contract requests than forecast. Monitoring until new UKLP. </v>
          </cell>
        </row>
        <row r="24">
          <cell r="A24" t="str">
            <v>2949Internal</v>
          </cell>
          <cell r="B24" t="str">
            <v>MKT_1617_03</v>
          </cell>
          <cell r="C24">
            <v>2949</v>
          </cell>
          <cell r="D24" t="str">
            <v>UNC Mod 458 Seasonal LDZ Capacity Rights</v>
          </cell>
          <cell r="E24" t="str">
            <v>Delivery Stage</v>
          </cell>
          <cell r="F24" t="str">
            <v>[XOS] Implement Change</v>
          </cell>
          <cell r="G24">
            <v>42887</v>
          </cell>
          <cell r="H24" t="str">
            <v>Internal</v>
          </cell>
          <cell r="I24">
            <v>25.7</v>
          </cell>
          <cell r="J24">
            <v>23.2</v>
          </cell>
          <cell r="K24">
            <v>22.7</v>
          </cell>
          <cell r="L24">
            <v>0</v>
          </cell>
          <cell r="M24">
            <v>0.5</v>
          </cell>
          <cell r="N24">
            <v>0</v>
          </cell>
          <cell r="O24">
            <v>0</v>
          </cell>
          <cell r="P24">
            <v>0</v>
          </cell>
          <cell r="Q24">
            <v>1</v>
          </cell>
          <cell r="R24">
            <v>0</v>
          </cell>
          <cell r="S24">
            <v>0</v>
          </cell>
          <cell r="T24">
            <v>0</v>
          </cell>
          <cell r="U24">
            <v>0</v>
          </cell>
          <cell r="V24">
            <v>0</v>
          </cell>
          <cell r="W24">
            <v>0</v>
          </cell>
          <cell r="X24">
            <v>0</v>
          </cell>
        </row>
        <row r="25">
          <cell r="A25" t="str">
            <v>2949Total</v>
          </cell>
          <cell r="B25" t="str">
            <v>MKT_1617_03</v>
          </cell>
          <cell r="C25">
            <v>2949</v>
          </cell>
          <cell r="D25" t="str">
            <v>UNC Mod 458 Seasonal LDZ Capacity Rights</v>
          </cell>
          <cell r="E25" t="str">
            <v>Delivery Stage</v>
          </cell>
          <cell r="F25" t="str">
            <v>[XOS] Implement Change</v>
          </cell>
          <cell r="G25">
            <v>42887</v>
          </cell>
          <cell r="H25" t="str">
            <v>Total</v>
          </cell>
          <cell r="I25">
            <v>59</v>
          </cell>
          <cell r="J25">
            <v>33</v>
          </cell>
          <cell r="K25">
            <v>31.7</v>
          </cell>
          <cell r="L25">
            <v>0.75</v>
          </cell>
          <cell r="M25">
            <v>0.5</v>
          </cell>
          <cell r="N25">
            <v>0</v>
          </cell>
          <cell r="O25">
            <v>0</v>
          </cell>
          <cell r="P25">
            <v>0</v>
          </cell>
          <cell r="Q25">
            <v>1</v>
          </cell>
          <cell r="R25">
            <v>0</v>
          </cell>
          <cell r="S25">
            <v>0</v>
          </cell>
          <cell r="T25">
            <v>0</v>
          </cell>
          <cell r="U25">
            <v>0</v>
          </cell>
          <cell r="V25">
            <v>0.75</v>
          </cell>
          <cell r="W25">
            <v>0</v>
          </cell>
          <cell r="X25">
            <v>0</v>
          </cell>
        </row>
        <row r="26">
          <cell r="A26" t="str">
            <v>3995External</v>
          </cell>
          <cell r="B26" t="str">
            <v>MKT_1718_01</v>
          </cell>
          <cell r="C26">
            <v>3995</v>
          </cell>
          <cell r="D26" t="str">
            <v>TRAS Tip-off Hotline Data Provision</v>
          </cell>
          <cell r="E26" t="str">
            <v xml:space="preserve">Closedown Stage </v>
          </cell>
          <cell r="F26" t="str">
            <v>[CMC] Approve CCN</v>
          </cell>
          <cell r="G26" t="str">
            <v>N/A</v>
          </cell>
          <cell r="H26" t="str">
            <v>External</v>
          </cell>
          <cell r="I26">
            <v>9.6999999999999993</v>
          </cell>
          <cell r="J26">
            <v>9.6999999999999993</v>
          </cell>
          <cell r="K26">
            <v>9</v>
          </cell>
          <cell r="L26">
            <v>0.7</v>
          </cell>
          <cell r="M26">
            <v>0</v>
          </cell>
          <cell r="N26">
            <v>0</v>
          </cell>
          <cell r="O26">
            <v>0</v>
          </cell>
          <cell r="P26">
            <v>0</v>
          </cell>
          <cell r="Q26">
            <v>1</v>
          </cell>
          <cell r="R26">
            <v>0</v>
          </cell>
          <cell r="S26">
            <v>0</v>
          </cell>
          <cell r="T26">
            <v>0</v>
          </cell>
          <cell r="U26">
            <v>0</v>
          </cell>
          <cell r="V26">
            <v>0.7</v>
          </cell>
          <cell r="W26">
            <v>0</v>
          </cell>
          <cell r="X26">
            <v>0</v>
          </cell>
          <cell r="Y26" t="str">
            <v>Sent</v>
          </cell>
          <cell r="Z26" t="str">
            <v xml:space="preserve">Service is now  active, will run until UKLP implementation. </v>
          </cell>
        </row>
        <row r="27">
          <cell r="A27" t="str">
            <v>3995Internal</v>
          </cell>
          <cell r="B27" t="str">
            <v>MKT_1718_01</v>
          </cell>
          <cell r="C27">
            <v>3995</v>
          </cell>
          <cell r="D27" t="str">
            <v>TRAS Tip-off Hotline Data Provision</v>
          </cell>
          <cell r="E27" t="str">
            <v xml:space="preserve">Closedown Stage </v>
          </cell>
          <cell r="F27" t="str">
            <v>[CMC] Approve CCN</v>
          </cell>
          <cell r="G27" t="str">
            <v>N/A</v>
          </cell>
          <cell r="H27" t="str">
            <v>Internal</v>
          </cell>
          <cell r="I27">
            <v>3.1</v>
          </cell>
          <cell r="J27">
            <v>2.2999999999999998</v>
          </cell>
          <cell r="K27">
            <v>2.2999999999999998</v>
          </cell>
          <cell r="L27">
            <v>0</v>
          </cell>
          <cell r="M27">
            <v>0</v>
          </cell>
          <cell r="N27">
            <v>0</v>
          </cell>
          <cell r="O27">
            <v>0</v>
          </cell>
          <cell r="P27">
            <v>0</v>
          </cell>
          <cell r="Q27">
            <v>1</v>
          </cell>
          <cell r="R27">
            <v>0</v>
          </cell>
          <cell r="S27">
            <v>0</v>
          </cell>
          <cell r="T27">
            <v>0</v>
          </cell>
          <cell r="U27">
            <v>0</v>
          </cell>
          <cell r="V27">
            <v>0</v>
          </cell>
          <cell r="W27">
            <v>0</v>
          </cell>
          <cell r="X27">
            <v>0</v>
          </cell>
          <cell r="Y27" t="str">
            <v>Sent</v>
          </cell>
        </row>
        <row r="28">
          <cell r="A28" t="str">
            <v>3995Total</v>
          </cell>
          <cell r="B28" t="str">
            <v>MKT_1718_01</v>
          </cell>
          <cell r="C28">
            <v>3995</v>
          </cell>
          <cell r="D28" t="str">
            <v>TRAS Tip-off Hotline Data Provision</v>
          </cell>
          <cell r="E28" t="str">
            <v xml:space="preserve">Closedown Stage </v>
          </cell>
          <cell r="F28" t="str">
            <v>[CMC] Approve CCN</v>
          </cell>
          <cell r="G28" t="str">
            <v>N/A</v>
          </cell>
          <cell r="H28" t="str">
            <v>Total</v>
          </cell>
          <cell r="I28">
            <v>12.8</v>
          </cell>
          <cell r="J28">
            <v>12</v>
          </cell>
          <cell r="K28">
            <v>11.3</v>
          </cell>
          <cell r="L28">
            <v>0.7</v>
          </cell>
          <cell r="M28">
            <v>0</v>
          </cell>
          <cell r="N28">
            <v>0</v>
          </cell>
          <cell r="O28">
            <v>0</v>
          </cell>
          <cell r="P28">
            <v>0</v>
          </cell>
          <cell r="Q28">
            <v>1</v>
          </cell>
          <cell r="R28">
            <v>0</v>
          </cell>
          <cell r="S28">
            <v>0</v>
          </cell>
          <cell r="T28">
            <v>0</v>
          </cell>
          <cell r="U28">
            <v>0</v>
          </cell>
          <cell r="V28">
            <v>0.7</v>
          </cell>
          <cell r="W28">
            <v>0</v>
          </cell>
          <cell r="X28">
            <v>0</v>
          </cell>
          <cell r="Y28" t="str">
            <v>Sent</v>
          </cell>
        </row>
        <row r="29">
          <cell r="A29" t="str">
            <v>4053External</v>
          </cell>
          <cell r="B29" t="str">
            <v>MKT_1718_02</v>
          </cell>
          <cell r="C29">
            <v>4053</v>
          </cell>
          <cell r="D29" t="str">
            <v>Options Analysis for Sustaining Gemini</v>
          </cell>
          <cell r="E29" t="str">
            <v>Delivery Stage</v>
          </cell>
          <cell r="F29" t="str">
            <v>[XOS] Implement Change</v>
          </cell>
          <cell r="G29">
            <v>42867</v>
          </cell>
          <cell r="H29" t="str">
            <v>External</v>
          </cell>
          <cell r="I29">
            <v>148.1</v>
          </cell>
          <cell r="J29">
            <v>136.53</v>
          </cell>
          <cell r="K29">
            <v>102.69199999999999</v>
          </cell>
          <cell r="L29">
            <v>28.954000000000001</v>
          </cell>
          <cell r="M29">
            <v>4.8840000000000003</v>
          </cell>
          <cell r="N29">
            <v>0</v>
          </cell>
          <cell r="O29">
            <v>0</v>
          </cell>
          <cell r="P29">
            <v>1</v>
          </cell>
          <cell r="Q29">
            <v>0</v>
          </cell>
          <cell r="R29">
            <v>0</v>
          </cell>
          <cell r="S29">
            <v>0</v>
          </cell>
          <cell r="T29">
            <v>0</v>
          </cell>
          <cell r="U29">
            <v>28.954000000000001</v>
          </cell>
          <cell r="V29">
            <v>0</v>
          </cell>
          <cell r="W29">
            <v>0</v>
          </cell>
          <cell r="X29">
            <v>0</v>
          </cell>
          <cell r="Z29" t="str">
            <v xml:space="preserve">Option 9.2 in BER was authorised. </v>
          </cell>
        </row>
        <row r="30">
          <cell r="A30" t="str">
            <v>4053Internal</v>
          </cell>
          <cell r="B30" t="str">
            <v>MKT_1718_02</v>
          </cell>
          <cell r="C30">
            <v>4053</v>
          </cell>
          <cell r="D30" t="str">
            <v>Options Analysis for Sustaining Gemini</v>
          </cell>
          <cell r="E30" t="str">
            <v>Delivery Stage</v>
          </cell>
          <cell r="F30" t="str">
            <v>[XOS] Implement Change</v>
          </cell>
          <cell r="G30">
            <v>42867</v>
          </cell>
          <cell r="H30" t="str">
            <v>Internal</v>
          </cell>
          <cell r="I30">
            <v>61.219000000000001</v>
          </cell>
          <cell r="J30">
            <v>49.947000000000003</v>
          </cell>
          <cell r="K30">
            <v>35.692999999999998</v>
          </cell>
          <cell r="L30">
            <v>8.0619999999999994</v>
          </cell>
          <cell r="M30">
            <v>6.1920000000000002</v>
          </cell>
          <cell r="N30">
            <v>0</v>
          </cell>
          <cell r="O30">
            <v>0</v>
          </cell>
          <cell r="P30">
            <v>1</v>
          </cell>
          <cell r="Q30">
            <v>0</v>
          </cell>
          <cell r="R30">
            <v>0</v>
          </cell>
          <cell r="S30">
            <v>0</v>
          </cell>
          <cell r="T30">
            <v>0</v>
          </cell>
          <cell r="U30">
            <v>8.0619999999999994</v>
          </cell>
          <cell r="V30">
            <v>0</v>
          </cell>
          <cell r="W30">
            <v>0</v>
          </cell>
          <cell r="X30">
            <v>0</v>
          </cell>
        </row>
        <row r="31">
          <cell r="A31" t="str">
            <v>4053Total</v>
          </cell>
          <cell r="B31" t="str">
            <v>MKT_1718_02</v>
          </cell>
          <cell r="C31">
            <v>4053</v>
          </cell>
          <cell r="D31" t="str">
            <v>Options Analysis for Sustaining Gemini</v>
          </cell>
          <cell r="E31" t="str">
            <v>Delivery Stage</v>
          </cell>
          <cell r="F31" t="str">
            <v>[XOS] Implement Change</v>
          </cell>
          <cell r="G31">
            <v>42867</v>
          </cell>
          <cell r="H31" t="str">
            <v>Total</v>
          </cell>
          <cell r="I31">
            <v>209.31899999999999</v>
          </cell>
          <cell r="J31">
            <v>186.477</v>
          </cell>
          <cell r="K31">
            <v>138.38499999999999</v>
          </cell>
          <cell r="L31">
            <v>37.015999999999998</v>
          </cell>
          <cell r="M31">
            <v>11.076000000000001</v>
          </cell>
          <cell r="N31">
            <v>0</v>
          </cell>
          <cell r="O31">
            <v>0</v>
          </cell>
          <cell r="P31">
            <v>1</v>
          </cell>
          <cell r="Q31">
            <v>0</v>
          </cell>
          <cell r="R31">
            <v>0</v>
          </cell>
          <cell r="S31">
            <v>0</v>
          </cell>
          <cell r="T31">
            <v>0</v>
          </cell>
          <cell r="U31">
            <v>37.015999999999998</v>
          </cell>
          <cell r="V31">
            <v>0</v>
          </cell>
          <cell r="W31">
            <v>0</v>
          </cell>
          <cell r="X31">
            <v>0</v>
          </cell>
        </row>
        <row r="32">
          <cell r="A32" t="str">
            <v>3991External</v>
          </cell>
          <cell r="B32" t="str">
            <v>MKT_1718_01</v>
          </cell>
          <cell r="C32">
            <v>3991</v>
          </cell>
          <cell r="D32" t="str">
            <v xml:space="preserve">Pafa Administrator Role </v>
          </cell>
          <cell r="E32" t="str">
            <v>Delivery Stage</v>
          </cell>
          <cell r="F32" t="str">
            <v>[XOS] Implement Change</v>
          </cell>
          <cell r="G32">
            <v>42907</v>
          </cell>
          <cell r="H32" t="str">
            <v>External</v>
          </cell>
          <cell r="I32">
            <v>15</v>
          </cell>
          <cell r="J32">
            <v>2</v>
          </cell>
          <cell r="K32">
            <v>2</v>
          </cell>
          <cell r="L32">
            <v>0</v>
          </cell>
          <cell r="M32">
            <v>0</v>
          </cell>
          <cell r="N32">
            <v>0</v>
          </cell>
          <cell r="O32">
            <v>0</v>
          </cell>
          <cell r="P32">
            <v>0</v>
          </cell>
          <cell r="Q32">
            <v>1</v>
          </cell>
          <cell r="R32">
            <v>0</v>
          </cell>
          <cell r="S32">
            <v>0</v>
          </cell>
          <cell r="T32">
            <v>0</v>
          </cell>
          <cell r="U32">
            <v>0</v>
          </cell>
          <cell r="V32">
            <v>0</v>
          </cell>
          <cell r="W32">
            <v>0</v>
          </cell>
          <cell r="X32">
            <v>0</v>
          </cell>
          <cell r="Z32" t="str">
            <v xml:space="preserve">External spend less than forecast due to legal effort being able to be attributed internally. On track for June 17 PAFA appointment. </v>
          </cell>
        </row>
        <row r="33">
          <cell r="A33" t="str">
            <v>3991Internal</v>
          </cell>
          <cell r="B33" t="str">
            <v>MKT_1718_01</v>
          </cell>
          <cell r="C33">
            <v>3991</v>
          </cell>
          <cell r="D33" t="str">
            <v xml:space="preserve">Pafa Administrator Role </v>
          </cell>
          <cell r="E33" t="str">
            <v>Delivery Stage</v>
          </cell>
          <cell r="F33" t="str">
            <v>[XOS] Implement Change</v>
          </cell>
          <cell r="G33">
            <v>42907</v>
          </cell>
          <cell r="H33" t="str">
            <v>Internal</v>
          </cell>
          <cell r="I33">
            <v>57.5</v>
          </cell>
          <cell r="J33">
            <v>42.5</v>
          </cell>
          <cell r="K33">
            <v>22.7</v>
          </cell>
          <cell r="L33">
            <v>9.6999999999999993</v>
          </cell>
          <cell r="M33">
            <v>10.1</v>
          </cell>
          <cell r="N33">
            <v>0</v>
          </cell>
          <cell r="O33">
            <v>0</v>
          </cell>
          <cell r="P33">
            <v>0</v>
          </cell>
          <cell r="Q33">
            <v>1</v>
          </cell>
          <cell r="R33">
            <v>0</v>
          </cell>
          <cell r="S33">
            <v>0</v>
          </cell>
          <cell r="T33">
            <v>0</v>
          </cell>
          <cell r="U33">
            <v>0</v>
          </cell>
          <cell r="V33">
            <v>9.6999999999999993</v>
          </cell>
          <cell r="W33">
            <v>0</v>
          </cell>
          <cell r="X33">
            <v>0</v>
          </cell>
        </row>
        <row r="34">
          <cell r="A34" t="str">
            <v>3991Total</v>
          </cell>
          <cell r="B34" t="str">
            <v>MKT_1718_01</v>
          </cell>
          <cell r="C34">
            <v>3991</v>
          </cell>
          <cell r="D34" t="str">
            <v xml:space="preserve">Pafa Administrator Role </v>
          </cell>
          <cell r="E34" t="str">
            <v>Delivery Stage</v>
          </cell>
          <cell r="F34" t="str">
            <v>[XOS] Implement Change</v>
          </cell>
          <cell r="G34">
            <v>42907</v>
          </cell>
          <cell r="H34" t="str">
            <v>Total</v>
          </cell>
          <cell r="I34">
            <v>72.5</v>
          </cell>
          <cell r="J34">
            <v>44.5</v>
          </cell>
          <cell r="K34">
            <v>24.7</v>
          </cell>
          <cell r="L34">
            <v>9.6999999999999993</v>
          </cell>
          <cell r="M34">
            <v>10.1</v>
          </cell>
          <cell r="N34">
            <v>0</v>
          </cell>
          <cell r="O34">
            <v>0</v>
          </cell>
          <cell r="P34">
            <v>0</v>
          </cell>
          <cell r="Q34">
            <v>1</v>
          </cell>
          <cell r="R34">
            <v>0</v>
          </cell>
          <cell r="S34">
            <v>0</v>
          </cell>
          <cell r="T34">
            <v>0</v>
          </cell>
          <cell r="U34">
            <v>0</v>
          </cell>
          <cell r="V34">
            <v>9.6999999999999993</v>
          </cell>
          <cell r="W34">
            <v>0</v>
          </cell>
          <cell r="X34">
            <v>0</v>
          </cell>
        </row>
        <row r="35">
          <cell r="A35" t="str">
            <v>4073External</v>
          </cell>
          <cell r="B35" t="str">
            <v>MKT_1718_03</v>
          </cell>
          <cell r="C35">
            <v>4073</v>
          </cell>
          <cell r="D35" t="str">
            <v>EU Phase 4A</v>
          </cell>
          <cell r="E35" t="str">
            <v>Delivery Stage</v>
          </cell>
          <cell r="F35" t="str">
            <v>[XOS] Implement Change</v>
          </cell>
          <cell r="G35">
            <v>42960</v>
          </cell>
          <cell r="H35" t="str">
            <v>External</v>
          </cell>
          <cell r="I35">
            <v>1708.7629999999999</v>
          </cell>
          <cell r="J35">
            <v>1616.3105</v>
          </cell>
          <cell r="K35">
            <v>793.87149999999997</v>
          </cell>
          <cell r="L35">
            <v>306.11099999999999</v>
          </cell>
          <cell r="M35">
            <v>516.32799999999997</v>
          </cell>
          <cell r="N35">
            <v>0</v>
          </cell>
          <cell r="O35">
            <v>0</v>
          </cell>
          <cell r="P35">
            <v>1</v>
          </cell>
          <cell r="Q35">
            <v>0</v>
          </cell>
          <cell r="R35">
            <v>0</v>
          </cell>
          <cell r="S35">
            <v>0</v>
          </cell>
          <cell r="T35">
            <v>0</v>
          </cell>
          <cell r="U35">
            <v>306.11099999999999</v>
          </cell>
          <cell r="V35">
            <v>0</v>
          </cell>
          <cell r="W35">
            <v>0</v>
          </cell>
          <cell r="X35">
            <v>0</v>
          </cell>
          <cell r="Z35" t="str">
            <v>-</v>
          </cell>
        </row>
        <row r="36">
          <cell r="A36" t="str">
            <v>4073Internal</v>
          </cell>
          <cell r="B36" t="str">
            <v>MKT_1718_03</v>
          </cell>
          <cell r="C36">
            <v>4073</v>
          </cell>
          <cell r="D36" t="str">
            <v>EU Phase 4A</v>
          </cell>
          <cell r="E36" t="str">
            <v>Delivery Stage</v>
          </cell>
          <cell r="F36" t="str">
            <v>[XOS] Implement Change</v>
          </cell>
          <cell r="G36">
            <v>42960</v>
          </cell>
          <cell r="H36" t="str">
            <v>Internal</v>
          </cell>
          <cell r="I36">
            <v>241</v>
          </cell>
          <cell r="J36">
            <v>214.93799999999999</v>
          </cell>
          <cell r="K36">
            <v>89.685000000000002</v>
          </cell>
          <cell r="L36">
            <v>61.722999999999999</v>
          </cell>
          <cell r="M36">
            <v>63.53</v>
          </cell>
          <cell r="N36">
            <v>0</v>
          </cell>
          <cell r="O36">
            <v>0</v>
          </cell>
          <cell r="P36">
            <v>1</v>
          </cell>
          <cell r="Q36">
            <v>0</v>
          </cell>
          <cell r="R36">
            <v>0</v>
          </cell>
          <cell r="S36">
            <v>0</v>
          </cell>
          <cell r="T36">
            <v>0</v>
          </cell>
          <cell r="U36">
            <v>61.722999999999999</v>
          </cell>
          <cell r="V36">
            <v>0</v>
          </cell>
          <cell r="W36">
            <v>0</v>
          </cell>
          <cell r="X36">
            <v>0</v>
          </cell>
        </row>
        <row r="37">
          <cell r="A37" t="str">
            <v>4073Total</v>
          </cell>
          <cell r="B37" t="str">
            <v>MKT_1718_03</v>
          </cell>
          <cell r="C37">
            <v>4073</v>
          </cell>
          <cell r="D37" t="str">
            <v>EU Phase 4A</v>
          </cell>
          <cell r="E37" t="str">
            <v>Delivery Stage</v>
          </cell>
          <cell r="F37" t="str">
            <v>[XOS] Implement Change</v>
          </cell>
          <cell r="G37">
            <v>42960</v>
          </cell>
          <cell r="H37" t="str">
            <v>Total</v>
          </cell>
          <cell r="I37">
            <v>1949.7629999999999</v>
          </cell>
          <cell r="J37">
            <v>1831.2484999999999</v>
          </cell>
          <cell r="K37">
            <v>883.55650000000003</v>
          </cell>
          <cell r="L37">
            <v>367.834</v>
          </cell>
          <cell r="M37">
            <v>579.85799999999995</v>
          </cell>
          <cell r="N37">
            <v>0</v>
          </cell>
          <cell r="O37">
            <v>0</v>
          </cell>
          <cell r="P37">
            <v>1</v>
          </cell>
          <cell r="Q37">
            <v>0</v>
          </cell>
          <cell r="R37">
            <v>0</v>
          </cell>
          <cell r="S37">
            <v>0</v>
          </cell>
          <cell r="T37">
            <v>0</v>
          </cell>
          <cell r="U37">
            <v>367.834</v>
          </cell>
          <cell r="V37">
            <v>0</v>
          </cell>
          <cell r="W37">
            <v>0</v>
          </cell>
          <cell r="X37">
            <v>0</v>
          </cell>
        </row>
        <row r="38">
          <cell r="A38" t="str">
            <v>4079External</v>
          </cell>
          <cell r="B38" t="str">
            <v>MKT_1617_03</v>
          </cell>
          <cell r="C38">
            <v>4079</v>
          </cell>
          <cell r="D38" t="str">
            <v>Reports required under UNC TPD V16.1 in legacy systems(reports required by Mod520A)</v>
          </cell>
          <cell r="E38" t="str">
            <v xml:space="preserve">Closedown Stage </v>
          </cell>
          <cell r="F38" t="str">
            <v>[CMC] Approve CCN</v>
          </cell>
          <cell r="G38" t="str">
            <v>N/A</v>
          </cell>
          <cell r="H38" t="str">
            <v>External</v>
          </cell>
          <cell r="I38" t="str">
            <v xml:space="preserve"> £-   </v>
          </cell>
          <cell r="J38" t="str">
            <v xml:space="preserve"> £-   </v>
          </cell>
          <cell r="K38" t="str">
            <v xml:space="preserve"> £-   </v>
          </cell>
          <cell r="L38">
            <v>0</v>
          </cell>
          <cell r="M38">
            <v>0</v>
          </cell>
          <cell r="N38">
            <v>0</v>
          </cell>
          <cell r="O38">
            <v>0</v>
          </cell>
          <cell r="P38">
            <v>0</v>
          </cell>
          <cell r="Q38">
            <v>1</v>
          </cell>
          <cell r="R38">
            <v>0</v>
          </cell>
          <cell r="S38">
            <v>0</v>
          </cell>
          <cell r="T38">
            <v>0</v>
          </cell>
          <cell r="U38">
            <v>0</v>
          </cell>
          <cell r="V38">
            <v>0</v>
          </cell>
          <cell r="W38">
            <v>0</v>
          </cell>
          <cell r="X38">
            <v>0</v>
          </cell>
          <cell r="Y38" t="str">
            <v>Sent</v>
          </cell>
          <cell r="Z38" t="str">
            <v xml:space="preserve">Project delivery complete, closedown activities to commence. </v>
          </cell>
        </row>
        <row r="39">
          <cell r="A39" t="str">
            <v>4079Internal</v>
          </cell>
          <cell r="B39" t="str">
            <v>MKT_1617_03</v>
          </cell>
          <cell r="C39">
            <v>4079</v>
          </cell>
          <cell r="D39" t="str">
            <v>Reports required under UNC TPD V16.1 in legacy systems(reports required by Mod520A)</v>
          </cell>
          <cell r="E39" t="str">
            <v xml:space="preserve">Closedown Stage </v>
          </cell>
          <cell r="F39" t="str">
            <v>[CMC] Approve CCN</v>
          </cell>
          <cell r="G39" t="str">
            <v>N/A</v>
          </cell>
          <cell r="H39" t="str">
            <v>Internal</v>
          </cell>
          <cell r="I39">
            <v>4.9000000000000004</v>
          </cell>
          <cell r="J39">
            <v>2.8</v>
          </cell>
          <cell r="K39">
            <v>2.8</v>
          </cell>
          <cell r="L39">
            <v>0</v>
          </cell>
          <cell r="M39">
            <v>0</v>
          </cell>
          <cell r="N39">
            <v>0</v>
          </cell>
          <cell r="O39">
            <v>0</v>
          </cell>
          <cell r="P39">
            <v>0</v>
          </cell>
          <cell r="Q39">
            <v>1</v>
          </cell>
          <cell r="R39">
            <v>0</v>
          </cell>
          <cell r="S39">
            <v>0</v>
          </cell>
          <cell r="T39">
            <v>0</v>
          </cell>
          <cell r="U39">
            <v>0</v>
          </cell>
          <cell r="V39">
            <v>0</v>
          </cell>
          <cell r="W39">
            <v>0</v>
          </cell>
          <cell r="X39">
            <v>0</v>
          </cell>
          <cell r="Y39" t="str">
            <v>Sent</v>
          </cell>
        </row>
        <row r="40">
          <cell r="A40" t="str">
            <v>4079Total</v>
          </cell>
          <cell r="B40" t="str">
            <v>MKT_1617_03</v>
          </cell>
          <cell r="C40">
            <v>4079</v>
          </cell>
          <cell r="D40" t="str">
            <v>Reports required under UNC TPD V16.1 in legacy systems(reports required by Mod520A)</v>
          </cell>
          <cell r="E40" t="str">
            <v xml:space="preserve">Closedown Stage </v>
          </cell>
          <cell r="F40" t="str">
            <v>[CMC] Approve CCN</v>
          </cell>
          <cell r="G40" t="str">
            <v>N/A</v>
          </cell>
          <cell r="H40" t="str">
            <v>Total</v>
          </cell>
          <cell r="I40">
            <v>4.9000000000000004</v>
          </cell>
          <cell r="J40">
            <v>2.8</v>
          </cell>
          <cell r="K40">
            <v>2.8</v>
          </cell>
          <cell r="L40">
            <v>0</v>
          </cell>
          <cell r="M40">
            <v>0</v>
          </cell>
          <cell r="N40">
            <v>0</v>
          </cell>
          <cell r="O40">
            <v>0</v>
          </cell>
          <cell r="P40">
            <v>0</v>
          </cell>
          <cell r="Q40">
            <v>1</v>
          </cell>
          <cell r="R40">
            <v>0</v>
          </cell>
          <cell r="S40">
            <v>0</v>
          </cell>
          <cell r="T40">
            <v>0</v>
          </cell>
          <cell r="U40">
            <v>0</v>
          </cell>
          <cell r="V40">
            <v>0</v>
          </cell>
          <cell r="W40">
            <v>0</v>
          </cell>
          <cell r="X40">
            <v>0</v>
          </cell>
          <cell r="Y40" t="str">
            <v>Sent</v>
          </cell>
        </row>
        <row r="41">
          <cell r="A41" t="str">
            <v>4110External</v>
          </cell>
          <cell r="B41" t="str">
            <v>MKT_1718_01</v>
          </cell>
          <cell r="C41">
            <v>4110</v>
          </cell>
          <cell r="D41" t="str">
            <v>Creation of a Service to Release Domestic Consumer Data to PCW’s &amp; TPI’s</v>
          </cell>
          <cell r="E41" t="str">
            <v>BER Stage</v>
          </cell>
          <cell r="F41" t="str">
            <v>[XOS] Issue BER</v>
          </cell>
          <cell r="G41">
            <v>42916</v>
          </cell>
          <cell r="H41" t="str">
            <v>External</v>
          </cell>
          <cell r="I41">
            <v>89</v>
          </cell>
          <cell r="J41">
            <v>60.287999999999997</v>
          </cell>
          <cell r="K41">
            <v>60.287999999999997</v>
          </cell>
          <cell r="L41">
            <v>0</v>
          </cell>
          <cell r="M41">
            <v>0</v>
          </cell>
          <cell r="N41">
            <v>0</v>
          </cell>
          <cell r="O41">
            <v>0</v>
          </cell>
          <cell r="P41">
            <v>0</v>
          </cell>
          <cell r="Q41">
            <v>1</v>
          </cell>
          <cell r="R41">
            <v>0</v>
          </cell>
          <cell r="S41">
            <v>0</v>
          </cell>
          <cell r="T41">
            <v>0</v>
          </cell>
          <cell r="U41">
            <v>0</v>
          </cell>
          <cell r="V41">
            <v>60.287999999999997</v>
          </cell>
          <cell r="W41">
            <v>0</v>
          </cell>
          <cell r="X41">
            <v>0</v>
          </cell>
          <cell r="Y41" t="str">
            <v/>
          </cell>
          <cell r="Z41" t="str">
            <v>Design phase complete, BER development pending outcome of discussions between Xoserve and Gemserve.</v>
          </cell>
        </row>
        <row r="42">
          <cell r="A42" t="str">
            <v>4110Internal</v>
          </cell>
          <cell r="B42" t="str">
            <v>MKT_1718_01</v>
          </cell>
          <cell r="C42">
            <v>4110</v>
          </cell>
          <cell r="D42" t="str">
            <v>Creation of a Service to Release Domestic Consumer Data to PCW’s &amp; TPI’s</v>
          </cell>
          <cell r="E42" t="str">
            <v>BER Stage</v>
          </cell>
          <cell r="F42" t="str">
            <v>[XOS] Issue BER</v>
          </cell>
          <cell r="G42">
            <v>42916</v>
          </cell>
          <cell r="H42" t="str">
            <v>Internal</v>
          </cell>
          <cell r="I42">
            <v>31.05</v>
          </cell>
          <cell r="J42">
            <v>32.18</v>
          </cell>
          <cell r="K42">
            <v>24.18</v>
          </cell>
          <cell r="L42">
            <v>8</v>
          </cell>
          <cell r="M42">
            <v>0</v>
          </cell>
          <cell r="N42">
            <v>0</v>
          </cell>
          <cell r="O42">
            <v>0</v>
          </cell>
          <cell r="P42">
            <v>0</v>
          </cell>
          <cell r="Q42">
            <v>1</v>
          </cell>
          <cell r="R42">
            <v>0</v>
          </cell>
          <cell r="S42">
            <v>0</v>
          </cell>
          <cell r="T42">
            <v>0</v>
          </cell>
          <cell r="U42">
            <v>0</v>
          </cell>
          <cell r="V42">
            <v>32.18</v>
          </cell>
          <cell r="W42">
            <v>0</v>
          </cell>
          <cell r="X42">
            <v>0</v>
          </cell>
          <cell r="Y42" t="str">
            <v/>
          </cell>
        </row>
        <row r="43">
          <cell r="A43" t="str">
            <v>4110Total</v>
          </cell>
          <cell r="B43" t="str">
            <v>MKT_1718_01</v>
          </cell>
          <cell r="C43">
            <v>4110</v>
          </cell>
          <cell r="D43" t="str">
            <v>Creation of a Service to Release Domestic Consumer Data to PCW’s &amp; TPI’s</v>
          </cell>
          <cell r="E43" t="str">
            <v>BER Stage</v>
          </cell>
          <cell r="F43" t="str">
            <v>[XOS] Issue BER</v>
          </cell>
          <cell r="G43">
            <v>42916</v>
          </cell>
          <cell r="H43" t="str">
            <v>Total</v>
          </cell>
          <cell r="I43">
            <v>120.05</v>
          </cell>
          <cell r="J43">
            <v>92.468000000000004</v>
          </cell>
          <cell r="K43">
            <v>84.468000000000004</v>
          </cell>
          <cell r="L43">
            <v>8</v>
          </cell>
          <cell r="M43">
            <v>0</v>
          </cell>
          <cell r="N43">
            <v>0</v>
          </cell>
          <cell r="O43">
            <v>0</v>
          </cell>
          <cell r="P43">
            <v>0</v>
          </cell>
          <cell r="Q43">
            <v>1</v>
          </cell>
          <cell r="R43">
            <v>0</v>
          </cell>
          <cell r="S43">
            <v>0</v>
          </cell>
          <cell r="T43">
            <v>0</v>
          </cell>
          <cell r="U43">
            <v>0</v>
          </cell>
          <cell r="V43">
            <v>92.468000000000004</v>
          </cell>
          <cell r="W43">
            <v>0</v>
          </cell>
          <cell r="X43">
            <v>0</v>
          </cell>
          <cell r="Y43" t="str">
            <v/>
          </cell>
        </row>
        <row r="44">
          <cell r="A44" t="str">
            <v>4161External</v>
          </cell>
          <cell r="B44" t="str">
            <v>MKT_1718_01</v>
          </cell>
          <cell r="C44">
            <v>4161</v>
          </cell>
          <cell r="D44" t="str">
            <v>Provision of Access to Domestic Consumer Data for PCW’s and TPI’s via Data Enquiry (DES)</v>
          </cell>
          <cell r="E44" t="str">
            <v>On Hold (Delivery Stage)</v>
          </cell>
          <cell r="F44" t="str">
            <v>On Hold</v>
          </cell>
          <cell r="G44" t="str">
            <v>N/A</v>
          </cell>
          <cell r="H44" t="str">
            <v>External</v>
          </cell>
          <cell r="I44" t="str">
            <v xml:space="preserve"> £-   </v>
          </cell>
          <cell r="J44" t="str">
            <v xml:space="preserve"> £-   </v>
          </cell>
          <cell r="K44" t="str">
            <v xml:space="preserve"> £-   </v>
          </cell>
          <cell r="L44">
            <v>0</v>
          </cell>
          <cell r="M44">
            <v>0</v>
          </cell>
          <cell r="N44">
            <v>0</v>
          </cell>
          <cell r="O44">
            <v>0</v>
          </cell>
          <cell r="P44">
            <v>0</v>
          </cell>
          <cell r="Q44">
            <v>1</v>
          </cell>
          <cell r="R44">
            <v>0</v>
          </cell>
          <cell r="S44">
            <v>0</v>
          </cell>
          <cell r="T44">
            <v>0</v>
          </cell>
          <cell r="U44">
            <v>0</v>
          </cell>
          <cell r="V44">
            <v>0</v>
          </cell>
          <cell r="W44">
            <v>0</v>
          </cell>
          <cell r="X44">
            <v>0</v>
          </cell>
        </row>
        <row r="45">
          <cell r="A45" t="str">
            <v>4161Internal</v>
          </cell>
          <cell r="B45" t="str">
            <v>MKT_1718_01</v>
          </cell>
          <cell r="C45">
            <v>4161</v>
          </cell>
          <cell r="D45" t="str">
            <v>Provision of Access to Domestic Consumer Data for PCW’s and TPI’s via Data Enquiry (DES)</v>
          </cell>
          <cell r="E45" t="str">
            <v>On Hold (Delivery Stage)</v>
          </cell>
          <cell r="F45" t="str">
            <v>On Hold</v>
          </cell>
          <cell r="G45" t="str">
            <v>N/A</v>
          </cell>
          <cell r="H45" t="str">
            <v>Internal</v>
          </cell>
          <cell r="I45" t="str">
            <v xml:space="preserve"> £-   </v>
          </cell>
          <cell r="J45" t="str">
            <v xml:space="preserve"> £-   </v>
          </cell>
          <cell r="K45" t="str">
            <v xml:space="preserve"> £-   </v>
          </cell>
          <cell r="L45">
            <v>0</v>
          </cell>
          <cell r="M45">
            <v>0</v>
          </cell>
          <cell r="N45">
            <v>0</v>
          </cell>
          <cell r="O45">
            <v>0</v>
          </cell>
          <cell r="P45">
            <v>0</v>
          </cell>
          <cell r="Q45">
            <v>1</v>
          </cell>
          <cell r="R45">
            <v>0</v>
          </cell>
          <cell r="S45">
            <v>0</v>
          </cell>
          <cell r="T45">
            <v>0</v>
          </cell>
          <cell r="U45">
            <v>0</v>
          </cell>
          <cell r="V45">
            <v>0</v>
          </cell>
          <cell r="W45">
            <v>0</v>
          </cell>
          <cell r="X45">
            <v>0</v>
          </cell>
        </row>
        <row r="46">
          <cell r="A46" t="str">
            <v>4161Total</v>
          </cell>
          <cell r="B46" t="str">
            <v>MKT_1718_01</v>
          </cell>
          <cell r="C46">
            <v>4161</v>
          </cell>
          <cell r="D46" t="str">
            <v>Provision of Access to Domestic Consumer Data for PCW’s and TPI’s via Data Enquiry (DES)</v>
          </cell>
          <cell r="E46" t="str">
            <v>On Hold (Delivery Stage)</v>
          </cell>
          <cell r="F46" t="str">
            <v>On Hold</v>
          </cell>
          <cell r="G46" t="str">
            <v>N/A</v>
          </cell>
          <cell r="H46" t="str">
            <v>Total</v>
          </cell>
          <cell r="I46" t="str">
            <v xml:space="preserve"> £-   </v>
          </cell>
          <cell r="J46" t="str">
            <v xml:space="preserve"> £-   </v>
          </cell>
          <cell r="K46" t="str">
            <v xml:space="preserve"> £-   </v>
          </cell>
          <cell r="L46">
            <v>0</v>
          </cell>
          <cell r="M46">
            <v>0</v>
          </cell>
          <cell r="N46">
            <v>0</v>
          </cell>
          <cell r="O46">
            <v>0</v>
          </cell>
          <cell r="P46">
            <v>0</v>
          </cell>
          <cell r="Q46">
            <v>1</v>
          </cell>
          <cell r="R46">
            <v>0</v>
          </cell>
          <cell r="S46">
            <v>0</v>
          </cell>
          <cell r="T46">
            <v>0</v>
          </cell>
          <cell r="U46">
            <v>0</v>
          </cell>
          <cell r="V46">
            <v>0</v>
          </cell>
          <cell r="W46">
            <v>0</v>
          </cell>
          <cell r="X46">
            <v>0</v>
          </cell>
        </row>
        <row r="47">
          <cell r="A47" t="str">
            <v>4160External</v>
          </cell>
          <cell r="B47" t="str">
            <v>MKT_1718_01</v>
          </cell>
          <cell r="C47">
            <v>4160</v>
          </cell>
          <cell r="D47" t="str">
            <v>Provision of data for TRAS relating to permission provided in UNC0574</v>
          </cell>
          <cell r="E47" t="str">
            <v>On Hold (Delivery Stage)</v>
          </cell>
          <cell r="F47" t="str">
            <v>On Hold</v>
          </cell>
          <cell r="G47" t="str">
            <v>N/A</v>
          </cell>
          <cell r="H47" t="str">
            <v>External</v>
          </cell>
          <cell r="I47" t="str">
            <v xml:space="preserve"> £-   </v>
          </cell>
          <cell r="J47" t="str">
            <v xml:space="preserve"> £-   </v>
          </cell>
          <cell r="K47" t="str">
            <v xml:space="preserve"> £-   </v>
          </cell>
          <cell r="L47">
            <v>0</v>
          </cell>
          <cell r="M47">
            <v>0</v>
          </cell>
          <cell r="N47">
            <v>0</v>
          </cell>
          <cell r="O47">
            <v>0</v>
          </cell>
          <cell r="P47">
            <v>0</v>
          </cell>
          <cell r="Q47">
            <v>1</v>
          </cell>
          <cell r="R47">
            <v>0</v>
          </cell>
          <cell r="S47">
            <v>0</v>
          </cell>
          <cell r="T47">
            <v>0</v>
          </cell>
          <cell r="U47">
            <v>0</v>
          </cell>
          <cell r="V47">
            <v>0</v>
          </cell>
          <cell r="W47">
            <v>0</v>
          </cell>
          <cell r="X47">
            <v>0</v>
          </cell>
        </row>
        <row r="48">
          <cell r="A48" t="str">
            <v>4160Internal</v>
          </cell>
          <cell r="B48" t="str">
            <v>MKT_1718_01</v>
          </cell>
          <cell r="C48">
            <v>4160</v>
          </cell>
          <cell r="D48" t="str">
            <v>Provision of data for TRAS relating to permission provided in UNC0574</v>
          </cell>
          <cell r="E48" t="str">
            <v>On Hold (Delivery Stage)</v>
          </cell>
          <cell r="F48" t="str">
            <v>On Hold</v>
          </cell>
          <cell r="G48" t="str">
            <v>N/A</v>
          </cell>
          <cell r="H48" t="str">
            <v>Internal</v>
          </cell>
          <cell r="I48" t="str">
            <v xml:space="preserve"> £-   </v>
          </cell>
          <cell r="J48" t="str">
            <v xml:space="preserve"> £-   </v>
          </cell>
          <cell r="K48" t="str">
            <v xml:space="preserve"> £-   </v>
          </cell>
          <cell r="L48">
            <v>0</v>
          </cell>
          <cell r="M48">
            <v>0</v>
          </cell>
          <cell r="N48">
            <v>0</v>
          </cell>
          <cell r="O48">
            <v>0</v>
          </cell>
          <cell r="P48">
            <v>0</v>
          </cell>
          <cell r="Q48">
            <v>1</v>
          </cell>
          <cell r="R48">
            <v>0</v>
          </cell>
          <cell r="S48">
            <v>0</v>
          </cell>
          <cell r="T48">
            <v>0</v>
          </cell>
          <cell r="U48">
            <v>0</v>
          </cell>
          <cell r="V48">
            <v>0</v>
          </cell>
          <cell r="W48">
            <v>0</v>
          </cell>
          <cell r="X48">
            <v>0</v>
          </cell>
        </row>
        <row r="49">
          <cell r="A49" t="str">
            <v>4160Total</v>
          </cell>
          <cell r="B49" t="str">
            <v>MKT_1718_01</v>
          </cell>
          <cell r="C49">
            <v>4160</v>
          </cell>
          <cell r="D49" t="str">
            <v>Provision of data for TRAS relating to permission provided in UNC0574</v>
          </cell>
          <cell r="E49" t="str">
            <v>On Hold (Delivery Stage)</v>
          </cell>
          <cell r="F49" t="str">
            <v>On Hold</v>
          </cell>
          <cell r="G49" t="str">
            <v>N/A</v>
          </cell>
          <cell r="H49" t="str">
            <v>Total</v>
          </cell>
          <cell r="I49" t="str">
            <v xml:space="preserve"> £-   </v>
          </cell>
          <cell r="J49" t="str">
            <v xml:space="preserve"> £-   </v>
          </cell>
          <cell r="K49" t="str">
            <v xml:space="preserve"> £-   </v>
          </cell>
          <cell r="L49">
            <v>0</v>
          </cell>
          <cell r="M49">
            <v>0</v>
          </cell>
          <cell r="N49">
            <v>0</v>
          </cell>
          <cell r="O49">
            <v>0</v>
          </cell>
          <cell r="P49">
            <v>0</v>
          </cell>
          <cell r="Q49">
            <v>1</v>
          </cell>
          <cell r="R49">
            <v>0</v>
          </cell>
          <cell r="S49">
            <v>0</v>
          </cell>
          <cell r="T49">
            <v>0</v>
          </cell>
          <cell r="U49">
            <v>0</v>
          </cell>
          <cell r="V49">
            <v>0</v>
          </cell>
          <cell r="W49">
            <v>0</v>
          </cell>
          <cell r="X49">
            <v>0</v>
          </cell>
        </row>
        <row r="50">
          <cell r="A50" t="str">
            <v>4172External</v>
          </cell>
          <cell r="B50" t="str">
            <v>MKT_1617_03</v>
          </cell>
          <cell r="C50">
            <v>4172</v>
          </cell>
          <cell r="D50" t="str">
            <v>Monthly Nomination Referral Report</v>
          </cell>
          <cell r="E50" t="str">
            <v>Closed</v>
          </cell>
          <cell r="F50" t="str">
            <v>N/A - Closed</v>
          </cell>
          <cell r="G50" t="str">
            <v>N/A</v>
          </cell>
          <cell r="H50" t="str">
            <v>External</v>
          </cell>
          <cell r="I50" t="str">
            <v xml:space="preserve"> £-   </v>
          </cell>
          <cell r="J50" t="str">
            <v xml:space="preserve"> £-   </v>
          </cell>
          <cell r="K50" t="str">
            <v xml:space="preserve"> £-   </v>
          </cell>
          <cell r="L50">
            <v>0</v>
          </cell>
          <cell r="M50">
            <v>0</v>
          </cell>
          <cell r="N50">
            <v>0</v>
          </cell>
          <cell r="O50">
            <v>0</v>
          </cell>
          <cell r="P50">
            <v>0</v>
          </cell>
          <cell r="Q50">
            <v>1</v>
          </cell>
          <cell r="R50">
            <v>0</v>
          </cell>
          <cell r="S50">
            <v>0</v>
          </cell>
          <cell r="T50">
            <v>0</v>
          </cell>
          <cell r="U50">
            <v>0</v>
          </cell>
          <cell r="V50">
            <v>0</v>
          </cell>
          <cell r="W50">
            <v>0</v>
          </cell>
          <cell r="X50">
            <v>0</v>
          </cell>
          <cell r="Y50" t="str">
            <v>Approved</v>
          </cell>
          <cell r="Z50" t="str">
            <v xml:space="preserve"> Zero cost change.</v>
          </cell>
        </row>
        <row r="51">
          <cell r="A51" t="str">
            <v>4172Internal</v>
          </cell>
          <cell r="B51" t="str">
            <v>MKT_1617_03</v>
          </cell>
          <cell r="C51">
            <v>4172</v>
          </cell>
          <cell r="D51" t="str">
            <v>Monthly Nomination Referral Report</v>
          </cell>
          <cell r="E51" t="str">
            <v>Closed</v>
          </cell>
          <cell r="F51" t="str">
            <v>N/A - Closed</v>
          </cell>
          <cell r="G51" t="str">
            <v>N/A</v>
          </cell>
          <cell r="H51" t="str">
            <v>Internal</v>
          </cell>
          <cell r="I51" t="str">
            <v xml:space="preserve"> £-   </v>
          </cell>
          <cell r="J51" t="str">
            <v xml:space="preserve"> £-   </v>
          </cell>
          <cell r="K51" t="str">
            <v xml:space="preserve"> £-   </v>
          </cell>
          <cell r="L51">
            <v>0</v>
          </cell>
          <cell r="M51">
            <v>0</v>
          </cell>
          <cell r="N51">
            <v>0</v>
          </cell>
          <cell r="O51">
            <v>0</v>
          </cell>
          <cell r="P51">
            <v>0</v>
          </cell>
          <cell r="Q51">
            <v>1</v>
          </cell>
          <cell r="R51">
            <v>0</v>
          </cell>
          <cell r="S51">
            <v>0</v>
          </cell>
          <cell r="T51">
            <v>0</v>
          </cell>
          <cell r="U51">
            <v>0</v>
          </cell>
          <cell r="V51">
            <v>0</v>
          </cell>
          <cell r="W51">
            <v>0</v>
          </cell>
          <cell r="X51">
            <v>0</v>
          </cell>
          <cell r="Y51" t="str">
            <v>Approved</v>
          </cell>
        </row>
        <row r="52">
          <cell r="A52" t="str">
            <v>4172Total</v>
          </cell>
          <cell r="B52" t="str">
            <v>MKT_1617_03</v>
          </cell>
          <cell r="C52">
            <v>4172</v>
          </cell>
          <cell r="D52" t="str">
            <v>Monthly Nomination Referral Report</v>
          </cell>
          <cell r="E52" t="str">
            <v>Closed</v>
          </cell>
          <cell r="F52" t="str">
            <v>N/A - Closed</v>
          </cell>
          <cell r="G52" t="str">
            <v>N/A</v>
          </cell>
          <cell r="H52" t="str">
            <v>Total</v>
          </cell>
          <cell r="I52" t="str">
            <v xml:space="preserve"> £-   </v>
          </cell>
          <cell r="J52" t="str">
            <v xml:space="preserve"> £-   </v>
          </cell>
          <cell r="K52" t="str">
            <v xml:space="preserve"> £-   </v>
          </cell>
          <cell r="L52">
            <v>0</v>
          </cell>
          <cell r="M52">
            <v>0</v>
          </cell>
          <cell r="N52">
            <v>0</v>
          </cell>
          <cell r="O52">
            <v>0</v>
          </cell>
          <cell r="P52">
            <v>0</v>
          </cell>
          <cell r="Q52">
            <v>1</v>
          </cell>
          <cell r="R52">
            <v>0</v>
          </cell>
          <cell r="S52">
            <v>0</v>
          </cell>
          <cell r="T52">
            <v>0</v>
          </cell>
          <cell r="U52">
            <v>0</v>
          </cell>
          <cell r="V52">
            <v>0</v>
          </cell>
          <cell r="W52">
            <v>0</v>
          </cell>
          <cell r="X52">
            <v>0</v>
          </cell>
          <cell r="Y52" t="str">
            <v>Approved</v>
          </cell>
        </row>
        <row r="53">
          <cell r="A53" t="str">
            <v>4242External</v>
          </cell>
          <cell r="B53" t="str">
            <v>MKT_1718_01</v>
          </cell>
          <cell r="C53">
            <v>4242</v>
          </cell>
          <cell r="D53" t="str">
            <v>Monthly provision of national S&amp;U statistics</v>
          </cell>
          <cell r="E53" t="str">
            <v>Change Order Receipt</v>
          </cell>
          <cell r="F53" t="str">
            <v>[XOS] Send EQR Initial Response</v>
          </cell>
          <cell r="G53" t="str">
            <v>TBC</v>
          </cell>
          <cell r="H53" t="str">
            <v>External</v>
          </cell>
          <cell r="I53">
            <v>0</v>
          </cell>
          <cell r="J53">
            <v>0</v>
          </cell>
          <cell r="K53">
            <v>0</v>
          </cell>
          <cell r="L53">
            <v>0</v>
          </cell>
          <cell r="M53">
            <v>0</v>
          </cell>
          <cell r="N53">
            <v>0</v>
          </cell>
          <cell r="O53">
            <v>0</v>
          </cell>
          <cell r="P53">
            <v>0</v>
          </cell>
          <cell r="Q53">
            <v>1</v>
          </cell>
          <cell r="R53">
            <v>0</v>
          </cell>
          <cell r="S53">
            <v>0</v>
          </cell>
          <cell r="T53">
            <v>0</v>
          </cell>
          <cell r="U53">
            <v>0</v>
          </cell>
          <cell r="V53">
            <v>0</v>
          </cell>
          <cell r="W53">
            <v>0</v>
          </cell>
          <cell r="X53">
            <v>0</v>
          </cell>
        </row>
        <row r="54">
          <cell r="A54" t="str">
            <v>4242Internal</v>
          </cell>
          <cell r="B54" t="str">
            <v>MKT_1718_01</v>
          </cell>
          <cell r="C54">
            <v>4242</v>
          </cell>
          <cell r="D54" t="str">
            <v>Monthly provision of national S&amp;U statistics</v>
          </cell>
          <cell r="E54" t="str">
            <v>Change Order Receipt</v>
          </cell>
          <cell r="F54" t="str">
            <v>[XOS] Send EQR Initial Response</v>
          </cell>
          <cell r="G54" t="str">
            <v>TBC</v>
          </cell>
          <cell r="H54" t="str">
            <v>Internal</v>
          </cell>
          <cell r="I54">
            <v>0</v>
          </cell>
          <cell r="J54">
            <v>0</v>
          </cell>
          <cell r="K54">
            <v>0</v>
          </cell>
          <cell r="L54">
            <v>0</v>
          </cell>
          <cell r="M54">
            <v>0</v>
          </cell>
          <cell r="N54">
            <v>0</v>
          </cell>
          <cell r="O54">
            <v>0</v>
          </cell>
          <cell r="P54">
            <v>0</v>
          </cell>
          <cell r="Q54">
            <v>1</v>
          </cell>
          <cell r="R54">
            <v>0</v>
          </cell>
          <cell r="S54">
            <v>0</v>
          </cell>
          <cell r="T54">
            <v>0</v>
          </cell>
          <cell r="U54">
            <v>0</v>
          </cell>
          <cell r="V54">
            <v>0</v>
          </cell>
          <cell r="W54">
            <v>0</v>
          </cell>
          <cell r="X54">
            <v>0</v>
          </cell>
        </row>
        <row r="55">
          <cell r="A55" t="str">
            <v>4242Total</v>
          </cell>
          <cell r="B55" t="str">
            <v>MKT_1718_01</v>
          </cell>
          <cell r="C55">
            <v>4242</v>
          </cell>
          <cell r="D55" t="str">
            <v>Monthly provision of national S&amp;U statistics</v>
          </cell>
          <cell r="E55" t="str">
            <v>Change Order Receipt</v>
          </cell>
          <cell r="F55" t="str">
            <v>[XOS] Send EQR Initial Response</v>
          </cell>
          <cell r="G55" t="str">
            <v>TBC</v>
          </cell>
          <cell r="H55" t="str">
            <v>Total</v>
          </cell>
          <cell r="I55">
            <v>0</v>
          </cell>
          <cell r="J55">
            <v>0</v>
          </cell>
          <cell r="K55">
            <v>0</v>
          </cell>
          <cell r="L55">
            <v>0</v>
          </cell>
          <cell r="M55">
            <v>0</v>
          </cell>
          <cell r="N55">
            <v>0</v>
          </cell>
          <cell r="O55">
            <v>0</v>
          </cell>
          <cell r="P55">
            <v>0</v>
          </cell>
          <cell r="Q55">
            <v>1</v>
          </cell>
          <cell r="R55">
            <v>0</v>
          </cell>
          <cell r="S55">
            <v>0</v>
          </cell>
          <cell r="T55">
            <v>0</v>
          </cell>
          <cell r="U55">
            <v>0</v>
          </cell>
          <cell r="V55">
            <v>0</v>
          </cell>
          <cell r="W55">
            <v>0</v>
          </cell>
          <cell r="X55">
            <v>0</v>
          </cell>
        </row>
        <row r="56">
          <cell r="A56" t="str">
            <v>4248External</v>
          </cell>
          <cell r="B56" t="str">
            <v>MKT_1718_01</v>
          </cell>
          <cell r="C56">
            <v>4248</v>
          </cell>
          <cell r="D56" t="str">
            <v>Quarterly smart metering reporting for HS&amp;E and GDNs</v>
          </cell>
          <cell r="E56" t="str">
            <v>Change Order Receipt</v>
          </cell>
          <cell r="F56" t="str">
            <v>[XOS] Send EQR Initial Response</v>
          </cell>
          <cell r="G56" t="str">
            <v>TBC</v>
          </cell>
          <cell r="H56" t="str">
            <v>External</v>
          </cell>
          <cell r="I56">
            <v>0</v>
          </cell>
          <cell r="J56">
            <v>0</v>
          </cell>
          <cell r="K56">
            <v>0</v>
          </cell>
          <cell r="L56">
            <v>0</v>
          </cell>
          <cell r="M56">
            <v>0</v>
          </cell>
          <cell r="N56">
            <v>0</v>
          </cell>
          <cell r="O56">
            <v>0</v>
          </cell>
          <cell r="P56">
            <v>0</v>
          </cell>
          <cell r="Q56">
            <v>1</v>
          </cell>
          <cell r="R56">
            <v>0</v>
          </cell>
          <cell r="S56">
            <v>0</v>
          </cell>
          <cell r="T56">
            <v>0</v>
          </cell>
          <cell r="U56">
            <v>0</v>
          </cell>
          <cell r="V56">
            <v>0</v>
          </cell>
          <cell r="W56">
            <v>0</v>
          </cell>
          <cell r="X56">
            <v>0</v>
          </cell>
        </row>
        <row r="57">
          <cell r="A57" t="str">
            <v>4248Internal</v>
          </cell>
          <cell r="B57" t="str">
            <v>MKT_1718_01</v>
          </cell>
          <cell r="C57">
            <v>4248</v>
          </cell>
          <cell r="D57" t="str">
            <v>Quarterly smart metering reporting for HS&amp;E and GDNs</v>
          </cell>
          <cell r="E57" t="str">
            <v>Change Order Receipt</v>
          </cell>
          <cell r="F57" t="str">
            <v>[XOS] Send EQR Initial Response</v>
          </cell>
          <cell r="G57" t="str">
            <v>TBC</v>
          </cell>
          <cell r="H57" t="str">
            <v>Internal</v>
          </cell>
          <cell r="I57">
            <v>0</v>
          </cell>
          <cell r="J57">
            <v>0</v>
          </cell>
          <cell r="K57">
            <v>0</v>
          </cell>
          <cell r="L57">
            <v>0</v>
          </cell>
          <cell r="M57">
            <v>0</v>
          </cell>
          <cell r="N57">
            <v>0</v>
          </cell>
          <cell r="O57">
            <v>0</v>
          </cell>
          <cell r="P57">
            <v>0</v>
          </cell>
          <cell r="Q57">
            <v>1</v>
          </cell>
          <cell r="R57">
            <v>0</v>
          </cell>
          <cell r="S57">
            <v>0</v>
          </cell>
          <cell r="T57">
            <v>0</v>
          </cell>
          <cell r="U57">
            <v>0</v>
          </cell>
          <cell r="V57">
            <v>0</v>
          </cell>
          <cell r="W57">
            <v>0</v>
          </cell>
          <cell r="X57">
            <v>0</v>
          </cell>
        </row>
        <row r="58">
          <cell r="A58" t="str">
            <v>4248Total</v>
          </cell>
          <cell r="B58" t="str">
            <v>MKT_1718_01</v>
          </cell>
          <cell r="C58">
            <v>4248</v>
          </cell>
          <cell r="D58" t="str">
            <v>Quarterly smart metering reporting for HS&amp;E and GDNs</v>
          </cell>
          <cell r="E58" t="str">
            <v>Change Order Receipt</v>
          </cell>
          <cell r="F58" t="str">
            <v>[XOS] Send EQR Initial Response</v>
          </cell>
          <cell r="G58" t="str">
            <v>TBC</v>
          </cell>
          <cell r="H58" t="str">
            <v>Total</v>
          </cell>
          <cell r="I58">
            <v>0</v>
          </cell>
          <cell r="J58">
            <v>0</v>
          </cell>
          <cell r="K58">
            <v>0</v>
          </cell>
          <cell r="L58">
            <v>0</v>
          </cell>
          <cell r="M58">
            <v>0</v>
          </cell>
          <cell r="N58">
            <v>0</v>
          </cell>
          <cell r="O58">
            <v>0</v>
          </cell>
          <cell r="P58">
            <v>0</v>
          </cell>
          <cell r="Q58">
            <v>1</v>
          </cell>
          <cell r="R58">
            <v>0</v>
          </cell>
          <cell r="S58">
            <v>0</v>
          </cell>
          <cell r="T58">
            <v>0</v>
          </cell>
          <cell r="U58">
            <v>0</v>
          </cell>
          <cell r="V58">
            <v>0</v>
          </cell>
          <cell r="W58">
            <v>0</v>
          </cell>
          <cell r="X58">
            <v>0</v>
          </cell>
        </row>
        <row r="59">
          <cell r="A59" t="str">
            <v>4262External</v>
          </cell>
          <cell r="B59" t="str">
            <v>MKT_1718_03</v>
          </cell>
          <cell r="C59">
            <v>4262</v>
          </cell>
          <cell r="D59" t="str">
            <v>EU Gas Change Roadmap</v>
          </cell>
          <cell r="E59" t="str">
            <v>Change Order Receipt</v>
          </cell>
          <cell r="F59" t="str">
            <v>[XOS] Send EQR Initial Response</v>
          </cell>
          <cell r="G59" t="str">
            <v>TBC</v>
          </cell>
          <cell r="H59" t="str">
            <v>External</v>
          </cell>
          <cell r="I59" t="str">
            <v xml:space="preserve"> £-   </v>
          </cell>
          <cell r="J59" t="str">
            <v xml:space="preserve"> £-   </v>
          </cell>
          <cell r="K59" t="str">
            <v xml:space="preserve"> £-   </v>
          </cell>
          <cell r="L59">
            <v>0</v>
          </cell>
          <cell r="M59">
            <v>0</v>
          </cell>
          <cell r="N59">
            <v>0</v>
          </cell>
          <cell r="O59">
            <v>0</v>
          </cell>
          <cell r="P59">
            <v>1</v>
          </cell>
          <cell r="Q59">
            <v>0</v>
          </cell>
          <cell r="R59">
            <v>0</v>
          </cell>
          <cell r="S59">
            <v>0</v>
          </cell>
          <cell r="T59">
            <v>0</v>
          </cell>
          <cell r="U59">
            <v>0</v>
          </cell>
          <cell r="V59">
            <v>0</v>
          </cell>
          <cell r="W59">
            <v>0</v>
          </cell>
          <cell r="X59">
            <v>0</v>
          </cell>
        </row>
        <row r="60">
          <cell r="A60" t="str">
            <v>4262Internal</v>
          </cell>
          <cell r="B60" t="str">
            <v>MKT_1718_03</v>
          </cell>
          <cell r="C60">
            <v>4262</v>
          </cell>
          <cell r="D60" t="str">
            <v>EU Gas Change Roadmap</v>
          </cell>
          <cell r="E60" t="str">
            <v>Change Order Receipt</v>
          </cell>
          <cell r="F60" t="str">
            <v>[XOS] Send EQR Initial Response</v>
          </cell>
          <cell r="G60" t="str">
            <v>TBC</v>
          </cell>
          <cell r="H60" t="str">
            <v>Internal</v>
          </cell>
          <cell r="I60" t="str">
            <v xml:space="preserve"> £-   </v>
          </cell>
          <cell r="J60" t="str">
            <v xml:space="preserve"> £-   </v>
          </cell>
          <cell r="K60" t="str">
            <v xml:space="preserve"> £-   </v>
          </cell>
          <cell r="L60">
            <v>0</v>
          </cell>
          <cell r="M60">
            <v>0</v>
          </cell>
          <cell r="N60">
            <v>0</v>
          </cell>
          <cell r="O60">
            <v>0</v>
          </cell>
          <cell r="P60">
            <v>1</v>
          </cell>
          <cell r="Q60">
            <v>0</v>
          </cell>
          <cell r="R60">
            <v>0</v>
          </cell>
          <cell r="S60">
            <v>0</v>
          </cell>
          <cell r="T60">
            <v>0</v>
          </cell>
          <cell r="U60">
            <v>0</v>
          </cell>
          <cell r="V60">
            <v>0</v>
          </cell>
          <cell r="W60">
            <v>0</v>
          </cell>
          <cell r="X60">
            <v>0</v>
          </cell>
        </row>
        <row r="61">
          <cell r="A61" t="str">
            <v>4262Total</v>
          </cell>
          <cell r="B61" t="str">
            <v>MKT_1718_03</v>
          </cell>
          <cell r="C61">
            <v>4262</v>
          </cell>
          <cell r="D61" t="str">
            <v>EU Gas Change Roadmap</v>
          </cell>
          <cell r="E61" t="str">
            <v>Change Order Receipt</v>
          </cell>
          <cell r="F61" t="str">
            <v>[XOS] Send EQR Initial Response</v>
          </cell>
          <cell r="G61" t="str">
            <v>TBC</v>
          </cell>
          <cell r="H61" t="str">
            <v>Total</v>
          </cell>
          <cell r="I61" t="str">
            <v xml:space="preserve"> £-   </v>
          </cell>
          <cell r="J61" t="str">
            <v xml:space="preserve"> £-   </v>
          </cell>
          <cell r="K61" t="str">
            <v xml:space="preserve"> £-   </v>
          </cell>
          <cell r="L61">
            <v>0</v>
          </cell>
          <cell r="M61">
            <v>0</v>
          </cell>
          <cell r="N61">
            <v>0</v>
          </cell>
          <cell r="O61">
            <v>0</v>
          </cell>
          <cell r="P61">
            <v>1</v>
          </cell>
          <cell r="Q61">
            <v>0</v>
          </cell>
          <cell r="R61">
            <v>0</v>
          </cell>
          <cell r="S61">
            <v>0</v>
          </cell>
          <cell r="T61">
            <v>0</v>
          </cell>
          <cell r="U61">
            <v>0</v>
          </cell>
          <cell r="V61">
            <v>0</v>
          </cell>
          <cell r="W61">
            <v>0</v>
          </cell>
          <cell r="X61">
            <v>0</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sheetData>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1"/>
      <sheetName val="Dash2"/>
      <sheetName val="Financial Graph Data"/>
      <sheetName val="Milestone Graph Data"/>
    </sheetNames>
    <sheetDataSet>
      <sheetData sheetId="0"/>
      <sheetData sheetId="1"/>
      <sheetData sheetId="2"/>
      <sheetData sheetId="3">
        <row r="23">
          <cell r="J23" t="str">
            <v>(R)</v>
          </cell>
          <cell r="K23" t="str">
            <v>&lt;90%</v>
          </cell>
        </row>
        <row r="24">
          <cell r="J24" t="str">
            <v>(A)</v>
          </cell>
          <cell r="K24" t="str">
            <v>90% - 94%</v>
          </cell>
        </row>
        <row r="25">
          <cell r="J25" t="str">
            <v>(G)</v>
          </cell>
          <cell r="K25" t="str">
            <v>&gt;=90%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Areas 201718"/>
      <sheetName val="Coster"/>
    </sheetNames>
    <sheetDataSet>
      <sheetData sheetId="0" refreshError="1"/>
      <sheetData sheetId="1">
        <row r="1">
          <cell r="C1">
            <v>300000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nal Summary"/>
      <sheetName val="Forecast &amp; Tracking"/>
      <sheetName val="Change Manager Summary"/>
      <sheetName val="Lifecycle summary"/>
      <sheetName val="Sheet5"/>
      <sheetName val="Phased Change Budget"/>
      <sheetName val="Savings"/>
      <sheetName val="Define savings 2"/>
      <sheetName val="Define savings monitor ASA"/>
      <sheetName val="Test"/>
      <sheetName val="Define savings monitor Other"/>
      <sheetName val="Define savings monitor master"/>
      <sheetName val="Define savings"/>
      <sheetName val="telecoms"/>
      <sheetName val="Seven"/>
      <sheetName val="Sheet1 (2)"/>
      <sheetName val="Page 1 - BP12 re-forecast"/>
      <sheetName val="nexus"/>
      <sheetName val="Oct12"/>
      <sheetName val="Sheet2"/>
      <sheetName val="Sheet3 BP12"/>
      <sheetName val="BP12 template"/>
      <sheetName val="Dashboards"/>
      <sheetName val="7 June changes"/>
      <sheetName val="Received"/>
      <sheetName val="BP11 budget"/>
      <sheetName val="BP11 project funding"/>
      <sheetName val="6 and 7 Analysis"/>
      <sheetName val="BP11 Comparison"/>
      <sheetName val="Business plan format"/>
      <sheetName val="Project plots"/>
      <sheetName val="BP1-4"/>
      <sheetName val="BP6"/>
      <sheetName val="BP7"/>
      <sheetName val="Sheet3"/>
      <sheetName val="Change Budget"/>
      <sheetName val="IAD"/>
      <sheetName val="BP11 Analysis"/>
      <sheetName val="7Analysis"/>
      <sheetName val="Sheet4"/>
      <sheetName val="Run rate total"/>
      <sheetName val="Run rate Ext and Int Inc"/>
      <sheetName val="Lookups"/>
      <sheetName val="Rebate Predictor"/>
      <sheetName val="Column widths"/>
      <sheetName val="sheet1"/>
      <sheetName val="History08"/>
      <sheetName val="History10"/>
      <sheetName val="History10 (2)"/>
      <sheetName val="Graphs"/>
      <sheetName val="Graphs (2)"/>
      <sheetName val="History08 V2"/>
      <sheetName val="logandtrack"/>
      <sheetName val="March 12 fc"/>
      <sheetName val="Schedule"/>
      <sheetName val="Outtur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12">
          <cell r="A12" t="str">
            <v>cor</v>
          </cell>
        </row>
        <row r="13">
          <cell r="A13" t="str">
            <v>evs</v>
          </cell>
        </row>
        <row r="14">
          <cell r="A14" t="str">
            <v>xrn</v>
          </cell>
        </row>
      </sheetData>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1:P18"/>
  <sheetViews>
    <sheetView tabSelected="1" workbookViewId="0">
      <selection activeCell="C12" sqref="C12"/>
    </sheetView>
  </sheetViews>
  <sheetFormatPr baseColWidth="10" defaultColWidth="8.83203125" defaultRowHeight="15" x14ac:dyDescent="0.2"/>
  <cols>
    <col min="1" max="1" width="56.83203125" customWidth="1"/>
    <col min="2" max="2" width="12.1640625" bestFit="1" customWidth="1"/>
    <col min="3" max="3" width="10.5" customWidth="1"/>
    <col min="5" max="5" width="10.1640625" customWidth="1"/>
    <col min="6" max="6" width="10.6640625" customWidth="1"/>
    <col min="7" max="7" width="14" customWidth="1"/>
    <col min="8" max="8" width="19.5" customWidth="1"/>
    <col min="11" max="11" width="1.83203125" customWidth="1"/>
    <col min="12" max="12" width="9.1640625" customWidth="1"/>
  </cols>
  <sheetData>
    <row r="1" spans="1:16" ht="16" x14ac:dyDescent="0.2">
      <c r="A1" s="108" t="s">
        <v>0</v>
      </c>
      <c r="B1" s="109"/>
      <c r="C1" s="109"/>
      <c r="D1" s="109"/>
      <c r="E1" s="109"/>
      <c r="F1" s="109"/>
      <c r="G1" s="109"/>
      <c r="H1" s="109"/>
      <c r="I1" s="109"/>
      <c r="J1" s="110"/>
      <c r="K1" s="3"/>
      <c r="L1" s="111" t="s">
        <v>1</v>
      </c>
      <c r="M1" s="112"/>
      <c r="N1" s="112"/>
      <c r="O1" s="112"/>
      <c r="P1" s="113"/>
    </row>
    <row r="2" spans="1:16" ht="56" x14ac:dyDescent="0.2">
      <c r="A2" s="52" t="s">
        <v>2</v>
      </c>
      <c r="B2" s="53"/>
      <c r="C2" s="54" t="s">
        <v>3</v>
      </c>
      <c r="D2" s="54" t="s">
        <v>4</v>
      </c>
      <c r="E2" s="54" t="s">
        <v>5</v>
      </c>
      <c r="F2" s="54" t="s">
        <v>6</v>
      </c>
      <c r="G2" s="54" t="s">
        <v>7</v>
      </c>
      <c r="H2" s="59" t="s">
        <v>8</v>
      </c>
      <c r="I2" s="54" t="s">
        <v>9</v>
      </c>
      <c r="J2" s="55" t="s">
        <v>10</v>
      </c>
      <c r="K2" s="2"/>
      <c r="L2" s="60" t="s">
        <v>11</v>
      </c>
      <c r="M2" s="61" t="s">
        <v>12</v>
      </c>
      <c r="N2" s="61" t="s">
        <v>13</v>
      </c>
      <c r="O2" s="61" t="s">
        <v>14</v>
      </c>
      <c r="P2" s="62" t="s">
        <v>15</v>
      </c>
    </row>
    <row r="3" spans="1:16" x14ac:dyDescent="0.2">
      <c r="A3" s="37" t="s">
        <v>16</v>
      </c>
      <c r="B3" s="38" t="s">
        <v>17</v>
      </c>
      <c r="C3" s="77" t="s">
        <v>18</v>
      </c>
      <c r="D3" s="78">
        <v>1255.0409999999999</v>
      </c>
      <c r="E3" s="79">
        <v>146.989</v>
      </c>
      <c r="F3" s="76">
        <v>83.188999999999993</v>
      </c>
      <c r="G3" s="56">
        <v>80.290999999999997</v>
      </c>
      <c r="H3" s="57">
        <v>2.8979999999999997</v>
      </c>
      <c r="I3" s="57">
        <v>0</v>
      </c>
      <c r="J3" s="58">
        <v>0</v>
      </c>
      <c r="K3" s="2"/>
      <c r="L3" s="114">
        <v>0</v>
      </c>
      <c r="M3" s="114">
        <v>2.9</v>
      </c>
      <c r="N3" s="114">
        <v>0</v>
      </c>
      <c r="O3" s="114">
        <v>0</v>
      </c>
      <c r="P3" s="114">
        <v>0</v>
      </c>
    </row>
    <row r="4" spans="1:16" x14ac:dyDescent="0.2">
      <c r="A4" s="4"/>
      <c r="B4" s="5"/>
      <c r="C4" s="77" t="s">
        <v>19</v>
      </c>
      <c r="D4" s="80"/>
      <c r="E4" s="79">
        <v>127.307</v>
      </c>
      <c r="F4" s="72">
        <v>107.94600000000001</v>
      </c>
      <c r="G4" s="73">
        <v>76.864000000000004</v>
      </c>
      <c r="H4" s="74">
        <v>31.081999999999994</v>
      </c>
      <c r="I4" s="74">
        <v>0</v>
      </c>
      <c r="J4" s="75">
        <v>0</v>
      </c>
      <c r="K4" s="2"/>
      <c r="L4" s="106"/>
      <c r="M4" s="106"/>
      <c r="N4" s="106"/>
      <c r="O4" s="106"/>
      <c r="P4" s="106"/>
    </row>
    <row r="5" spans="1:16" x14ac:dyDescent="0.2">
      <c r="A5" s="6"/>
      <c r="B5" s="7"/>
      <c r="C5" s="39" t="s">
        <v>20</v>
      </c>
      <c r="D5" s="40"/>
      <c r="E5" s="41">
        <v>274.29599999999999</v>
      </c>
      <c r="F5" s="76">
        <v>191.13499999999999</v>
      </c>
      <c r="G5" s="56">
        <v>157.15500000000003</v>
      </c>
      <c r="H5" s="57">
        <v>33.979999999999997</v>
      </c>
      <c r="I5" s="57">
        <v>0</v>
      </c>
      <c r="J5" s="58">
        <v>0</v>
      </c>
      <c r="K5" s="2"/>
      <c r="L5" s="107"/>
      <c r="M5" s="107"/>
      <c r="N5" s="107"/>
      <c r="O5" s="107"/>
      <c r="P5" s="107"/>
    </row>
    <row r="6" spans="1:16" x14ac:dyDescent="0.2">
      <c r="A6" s="67" t="s">
        <v>65</v>
      </c>
      <c r="B6" s="48"/>
      <c r="C6" s="49"/>
      <c r="D6" s="50"/>
      <c r="E6" s="50"/>
      <c r="F6" s="50"/>
      <c r="G6" s="50"/>
      <c r="H6" s="51"/>
      <c r="I6" s="51"/>
      <c r="J6" s="51"/>
      <c r="K6" s="2"/>
      <c r="L6" s="105">
        <v>0</v>
      </c>
      <c r="M6" s="105">
        <v>0</v>
      </c>
      <c r="N6" s="105">
        <v>0</v>
      </c>
      <c r="O6" s="105">
        <v>0</v>
      </c>
      <c r="P6" s="105">
        <v>0</v>
      </c>
    </row>
    <row r="7" spans="1:16" x14ac:dyDescent="0.2">
      <c r="A7" s="67" t="s">
        <v>68</v>
      </c>
      <c r="B7" s="64"/>
      <c r="C7" s="49"/>
      <c r="D7" s="50"/>
      <c r="E7" s="50"/>
      <c r="F7" s="50"/>
      <c r="G7" s="50"/>
      <c r="H7" s="51"/>
      <c r="I7" s="51"/>
      <c r="J7" s="51"/>
      <c r="K7" s="2"/>
      <c r="L7" s="106"/>
      <c r="M7" s="106"/>
      <c r="N7" s="106"/>
      <c r="O7" s="106"/>
      <c r="P7" s="106"/>
    </row>
    <row r="8" spans="1:16" x14ac:dyDescent="0.2">
      <c r="A8" s="67" t="s">
        <v>66</v>
      </c>
      <c r="B8" s="65"/>
      <c r="C8" s="49"/>
      <c r="D8" s="50"/>
      <c r="E8" s="50"/>
      <c r="F8" s="50"/>
      <c r="G8" s="50"/>
      <c r="H8" s="51"/>
      <c r="I8" s="51"/>
      <c r="J8" s="51"/>
      <c r="K8" s="2"/>
      <c r="L8" s="107"/>
      <c r="M8" s="107"/>
      <c r="N8" s="107"/>
      <c r="O8" s="107"/>
      <c r="P8" s="107"/>
    </row>
    <row r="9" spans="1:16" x14ac:dyDescent="0.2">
      <c r="A9" s="68" t="s">
        <v>67</v>
      </c>
      <c r="B9" s="66"/>
      <c r="C9" s="1"/>
      <c r="D9" s="1"/>
      <c r="E9" s="1"/>
      <c r="F9" s="1"/>
      <c r="G9" s="1"/>
      <c r="H9" s="1"/>
      <c r="I9" s="1"/>
      <c r="J9" s="1"/>
      <c r="K9" s="1"/>
      <c r="L9" s="63">
        <v>0</v>
      </c>
      <c r="M9" s="63">
        <v>2.9</v>
      </c>
      <c r="N9" s="63">
        <v>0</v>
      </c>
      <c r="O9" s="63">
        <v>0</v>
      </c>
      <c r="P9" s="63">
        <v>0</v>
      </c>
    </row>
    <row r="10" spans="1:16" x14ac:dyDescent="0.2">
      <c r="A10" s="69" t="s">
        <v>21</v>
      </c>
      <c r="B10" s="68"/>
      <c r="C10" s="1"/>
      <c r="D10" s="1"/>
      <c r="E10" s="1"/>
      <c r="F10" s="1"/>
      <c r="G10" s="1"/>
      <c r="H10" s="1"/>
      <c r="I10" s="1"/>
      <c r="J10" s="1"/>
      <c r="K10" s="1"/>
      <c r="L10" s="1"/>
      <c r="M10" s="1"/>
      <c r="N10" s="1"/>
      <c r="O10" s="1"/>
      <c r="P10" s="1"/>
    </row>
    <row r="11" spans="1:16" x14ac:dyDescent="0.2">
      <c r="A11" s="68" t="s">
        <v>22</v>
      </c>
      <c r="B11" s="68"/>
      <c r="C11" s="1"/>
      <c r="D11" s="1"/>
      <c r="E11" s="1"/>
      <c r="F11" s="1"/>
      <c r="G11" s="1"/>
      <c r="H11" s="1"/>
      <c r="I11" s="1"/>
      <c r="J11" s="1"/>
      <c r="K11" s="1"/>
      <c r="L11" s="1"/>
      <c r="M11" s="1"/>
      <c r="N11" s="1"/>
      <c r="O11" s="1"/>
      <c r="P11" s="1"/>
    </row>
    <row r="14" spans="1:16" ht="16" x14ac:dyDescent="0.2">
      <c r="A14" s="102" t="s">
        <v>64</v>
      </c>
      <c r="B14" s="103"/>
      <c r="C14" s="103"/>
      <c r="D14" s="103"/>
      <c r="E14" s="103"/>
      <c r="F14" s="103"/>
      <c r="G14" s="103"/>
      <c r="H14" s="104"/>
    </row>
    <row r="15" spans="1:16" ht="70" x14ac:dyDescent="0.2">
      <c r="A15" s="43" t="s">
        <v>23</v>
      </c>
      <c r="B15" s="42" t="s">
        <v>24</v>
      </c>
      <c r="C15" s="42" t="s">
        <v>25</v>
      </c>
      <c r="D15" s="42" t="s">
        <v>26</v>
      </c>
      <c r="E15" s="42" t="s">
        <v>27</v>
      </c>
      <c r="F15" s="42" t="s">
        <v>28</v>
      </c>
      <c r="G15" s="42" t="s">
        <v>29</v>
      </c>
      <c r="H15" s="44" t="s">
        <v>60</v>
      </c>
    </row>
    <row r="16" spans="1:16" ht="45.75" customHeight="1" x14ac:dyDescent="0.2">
      <c r="A16" s="99" t="s">
        <v>69</v>
      </c>
      <c r="B16" s="100"/>
      <c r="C16" s="100"/>
      <c r="D16" s="100"/>
      <c r="E16" s="100"/>
      <c r="F16" s="100"/>
      <c r="G16" s="100"/>
      <c r="H16" s="101"/>
    </row>
    <row r="17" spans="1:8" ht="62.25" hidden="1" customHeight="1" x14ac:dyDescent="0.2">
      <c r="A17" s="83"/>
      <c r="B17" s="81"/>
      <c r="C17" s="82"/>
      <c r="D17" s="81"/>
      <c r="E17" s="82"/>
      <c r="F17" s="81"/>
      <c r="G17" s="81"/>
      <c r="H17" s="84"/>
    </row>
    <row r="18" spans="1:8" ht="40.5" hidden="1" customHeight="1" x14ac:dyDescent="0.2">
      <c r="A18" s="71"/>
      <c r="B18" s="45"/>
      <c r="C18" s="46"/>
      <c r="D18" s="45"/>
      <c r="E18" s="46"/>
      <c r="F18" s="45"/>
      <c r="G18" s="45"/>
      <c r="H18" s="47"/>
    </row>
  </sheetData>
  <mergeCells count="14">
    <mergeCell ref="A16:H16"/>
    <mergeCell ref="A14:H14"/>
    <mergeCell ref="P6:P8"/>
    <mergeCell ref="A1:J1"/>
    <mergeCell ref="L1:P1"/>
    <mergeCell ref="L3:L5"/>
    <mergeCell ref="M3:M5"/>
    <mergeCell ref="N3:N5"/>
    <mergeCell ref="O3:O5"/>
    <mergeCell ref="P3:P5"/>
    <mergeCell ref="L6:L8"/>
    <mergeCell ref="M6:M8"/>
    <mergeCell ref="N6:N8"/>
    <mergeCell ref="O6:O8"/>
  </mergeCells>
  <conditionalFormatting sqref="F3">
    <cfRule type="expression" dxfId="151" priority="2">
      <formula>IF($F$3&lt;$E$3,TRUE,FALSE)</formula>
    </cfRule>
  </conditionalFormatting>
  <conditionalFormatting sqref="F4:F5">
    <cfRule type="expression" dxfId="150" priority="1">
      <formula>IF($F$3&lt;$E$3,TRUE,FALSE)</formula>
    </cfRule>
  </conditionalFormatting>
  <printOptions horizontalCentered="1"/>
  <pageMargins left="0.23622047244094491" right="0.23622047244094491" top="0.74803149606299213" bottom="0.74803149606299213" header="0.31496062992125984" footer="0.31496062992125984"/>
  <pageSetup paperSize="9" scale="6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enableFormatConditionsCalculation="0">
    <tabColor theme="6"/>
  </sheetPr>
  <dimension ref="A1:BD27"/>
  <sheetViews>
    <sheetView workbookViewId="0">
      <selection activeCell="H8" sqref="H8"/>
    </sheetView>
  </sheetViews>
  <sheetFormatPr baseColWidth="10" defaultColWidth="8.83203125" defaultRowHeight="14" x14ac:dyDescent="0.2"/>
  <cols>
    <col min="1" max="1" width="15.5" style="2" customWidth="1"/>
    <col min="2" max="2" width="9" style="2" customWidth="1"/>
    <col min="3" max="3" width="31.5" style="11" customWidth="1"/>
    <col min="4" max="4" width="13" style="11" customWidth="1"/>
    <col min="5" max="5" width="14.6640625" style="13" customWidth="1"/>
    <col min="6" max="13" width="13" style="2" customWidth="1"/>
    <col min="14" max="18" width="8.6640625" style="9" customWidth="1"/>
    <col min="19" max="23" width="9" style="10" customWidth="1"/>
    <col min="24" max="24" width="16" style="2" customWidth="1"/>
    <col min="25" max="25" width="37" style="11" customWidth="1"/>
    <col min="26" max="26" width="14" style="2" customWidth="1"/>
    <col min="27" max="27" width="16.33203125" style="2" customWidth="1"/>
    <col min="28" max="28" width="13.33203125" style="2" customWidth="1"/>
    <col min="29" max="29" width="13.1640625" style="2" customWidth="1"/>
    <col min="30" max="31" width="12.5" style="2" customWidth="1"/>
    <col min="32" max="32" width="8.33203125" style="2" customWidth="1"/>
    <col min="33" max="33" width="4.6640625" style="2" customWidth="1"/>
    <col min="34" max="34" width="4.83203125" style="2" customWidth="1"/>
    <col min="35" max="35" width="4.5" style="2" customWidth="1"/>
    <col min="36" max="37" width="5.6640625" style="2" customWidth="1"/>
    <col min="38" max="38" width="13.33203125" style="2" customWidth="1"/>
    <col min="39" max="40" width="17.5" style="2" customWidth="1"/>
    <col min="41" max="41" width="6.1640625" style="2" customWidth="1"/>
    <col min="42" max="42" width="9.1640625" style="2" customWidth="1"/>
    <col min="43" max="43" width="11.83203125" style="2" customWidth="1"/>
    <col min="44" max="44" width="11.5" style="2" customWidth="1"/>
    <col min="45" max="56" width="9.1640625" style="2" customWidth="1"/>
    <col min="57" max="16384" width="8.83203125" style="2"/>
  </cols>
  <sheetData>
    <row r="1" spans="1:56" ht="17.25" customHeight="1" x14ac:dyDescent="0.2">
      <c r="A1" s="85"/>
      <c r="B1" s="85"/>
      <c r="C1" s="86"/>
      <c r="D1" s="86"/>
      <c r="E1" s="87"/>
      <c r="F1" s="85"/>
      <c r="G1" s="85"/>
      <c r="H1" s="85"/>
      <c r="I1" s="85"/>
      <c r="J1" s="85"/>
      <c r="K1" s="85"/>
      <c r="L1" s="85"/>
      <c r="M1" s="85"/>
      <c r="Z1" s="88" t="s">
        <v>70</v>
      </c>
      <c r="AL1" s="88" t="s">
        <v>71</v>
      </c>
      <c r="AM1" s="12"/>
      <c r="AN1" s="12"/>
      <c r="AO1" s="12"/>
      <c r="AP1" s="12"/>
      <c r="AQ1" s="12"/>
      <c r="AR1" s="12"/>
      <c r="AS1" s="12"/>
      <c r="AT1" s="12"/>
      <c r="AU1" s="12"/>
      <c r="AV1" s="12"/>
      <c r="AW1" s="12"/>
      <c r="AX1" s="12"/>
      <c r="AY1" s="12"/>
      <c r="AZ1" s="12"/>
      <c r="BA1" s="12"/>
      <c r="BB1" s="12"/>
      <c r="BC1" s="12"/>
      <c r="BD1" s="12"/>
    </row>
    <row r="2" spans="1:56" ht="18" customHeight="1" x14ac:dyDescent="0.3">
      <c r="F2" s="14"/>
      <c r="G2" s="14"/>
      <c r="H2" s="14"/>
      <c r="I2" s="14"/>
      <c r="J2" s="14"/>
      <c r="K2" s="14"/>
      <c r="L2" s="14"/>
      <c r="M2" s="14"/>
      <c r="N2" s="115" t="s">
        <v>30</v>
      </c>
      <c r="O2" s="116"/>
      <c r="P2" s="116"/>
      <c r="Q2" s="116"/>
      <c r="R2" s="117"/>
      <c r="S2" s="115" t="s">
        <v>31</v>
      </c>
      <c r="T2" s="116"/>
      <c r="U2" s="116"/>
      <c r="V2" s="116"/>
      <c r="W2" s="117"/>
      <c r="AF2" s="2" t="s">
        <v>32</v>
      </c>
      <c r="AG2" s="2" t="s">
        <v>32</v>
      </c>
      <c r="AH2" s="2" t="s">
        <v>32</v>
      </c>
      <c r="AI2" s="2" t="s">
        <v>32</v>
      </c>
      <c r="AJ2" s="2" t="s">
        <v>32</v>
      </c>
      <c r="AK2" s="2" t="s">
        <v>32</v>
      </c>
      <c r="AM2" s="15" t="s">
        <v>33</v>
      </c>
      <c r="AN2" s="12"/>
      <c r="AO2" s="12"/>
      <c r="AP2" s="12">
        <v>5</v>
      </c>
      <c r="AQ2" s="12">
        <v>6</v>
      </c>
      <c r="AR2" s="12">
        <v>7</v>
      </c>
      <c r="AS2" s="12">
        <v>9</v>
      </c>
      <c r="AT2" s="12">
        <v>10</v>
      </c>
      <c r="AU2" s="12">
        <v>11</v>
      </c>
      <c r="AV2" s="12">
        <v>12</v>
      </c>
      <c r="AW2" s="12">
        <v>13</v>
      </c>
      <c r="AX2" s="12">
        <v>14</v>
      </c>
      <c r="AY2" s="12">
        <v>25</v>
      </c>
      <c r="AZ2" s="12"/>
      <c r="BA2" s="12"/>
      <c r="BB2" s="12"/>
      <c r="BC2" s="12"/>
      <c r="BD2" s="12"/>
    </row>
    <row r="3" spans="1:56" ht="70" x14ac:dyDescent="0.2">
      <c r="A3" s="16" t="s">
        <v>34</v>
      </c>
      <c r="B3" s="17" t="s">
        <v>35</v>
      </c>
      <c r="C3" s="17" t="s">
        <v>36</v>
      </c>
      <c r="D3" s="17" t="s">
        <v>37</v>
      </c>
      <c r="E3" s="17" t="s">
        <v>38</v>
      </c>
      <c r="F3" s="18" t="s">
        <v>39</v>
      </c>
      <c r="G3" s="17" t="s">
        <v>3</v>
      </c>
      <c r="H3" s="17" t="s">
        <v>5</v>
      </c>
      <c r="I3" s="17" t="s">
        <v>6</v>
      </c>
      <c r="J3" s="17" t="s">
        <v>7</v>
      </c>
      <c r="K3" s="17" t="s">
        <v>8</v>
      </c>
      <c r="L3" s="17" t="s">
        <v>9</v>
      </c>
      <c r="M3" s="19" t="s">
        <v>10</v>
      </c>
      <c r="N3" s="16" t="s">
        <v>15</v>
      </c>
      <c r="O3" s="17" t="s">
        <v>11</v>
      </c>
      <c r="P3" s="17" t="s">
        <v>12</v>
      </c>
      <c r="Q3" s="17" t="s">
        <v>40</v>
      </c>
      <c r="R3" s="20" t="s">
        <v>41</v>
      </c>
      <c r="S3" s="16" t="s">
        <v>15</v>
      </c>
      <c r="T3" s="17" t="s">
        <v>11</v>
      </c>
      <c r="U3" s="17" t="s">
        <v>12</v>
      </c>
      <c r="V3" s="17" t="s">
        <v>40</v>
      </c>
      <c r="W3" s="20" t="s">
        <v>41</v>
      </c>
      <c r="X3" s="21" t="s">
        <v>42</v>
      </c>
      <c r="Y3" s="20" t="s">
        <v>43</v>
      </c>
      <c r="Z3" s="89" t="s">
        <v>72</v>
      </c>
      <c r="AA3" s="90" t="s">
        <v>61</v>
      </c>
      <c r="AB3" s="90" t="s">
        <v>73</v>
      </c>
      <c r="AC3" s="90" t="s">
        <v>74</v>
      </c>
      <c r="AD3" s="90" t="s">
        <v>75</v>
      </c>
      <c r="AE3" s="90" t="s">
        <v>76</v>
      </c>
      <c r="AF3" s="91" t="s">
        <v>77</v>
      </c>
      <c r="AG3" s="92" t="s">
        <v>78</v>
      </c>
      <c r="AH3" s="92" t="s">
        <v>79</v>
      </c>
      <c r="AI3" s="92" t="s">
        <v>80</v>
      </c>
      <c r="AJ3" s="92" t="s">
        <v>81</v>
      </c>
      <c r="AK3" s="92" t="s">
        <v>82</v>
      </c>
      <c r="AL3" s="90" t="s">
        <v>83</v>
      </c>
      <c r="AM3" s="93" t="s">
        <v>44</v>
      </c>
      <c r="AN3" s="93" t="s">
        <v>45</v>
      </c>
      <c r="AO3" s="93" t="s">
        <v>46</v>
      </c>
      <c r="AP3" s="93" t="s">
        <v>37</v>
      </c>
      <c r="AQ3" s="93" t="s">
        <v>38</v>
      </c>
      <c r="AR3" s="93" t="s">
        <v>39</v>
      </c>
      <c r="AS3" s="93" t="s">
        <v>47</v>
      </c>
      <c r="AT3" s="93" t="s">
        <v>48</v>
      </c>
      <c r="AU3" s="93" t="s">
        <v>49</v>
      </c>
      <c r="AV3" s="93" t="s">
        <v>50</v>
      </c>
      <c r="AW3" s="93" t="s">
        <v>51</v>
      </c>
      <c r="AX3" s="93" t="s">
        <v>52</v>
      </c>
      <c r="AY3" s="93" t="s">
        <v>53</v>
      </c>
      <c r="AZ3" s="93" t="s">
        <v>54</v>
      </c>
      <c r="BA3" s="93" t="s">
        <v>55</v>
      </c>
      <c r="BB3" s="93" t="s">
        <v>56</v>
      </c>
      <c r="BC3" s="93" t="s">
        <v>57</v>
      </c>
      <c r="BD3" s="94" t="s">
        <v>58</v>
      </c>
    </row>
    <row r="4" spans="1:56" ht="27" customHeight="1" x14ac:dyDescent="0.2">
      <c r="A4" s="8" t="s">
        <v>17</v>
      </c>
      <c r="B4" s="22">
        <v>2949</v>
      </c>
      <c r="C4" s="23" t="s">
        <v>84</v>
      </c>
      <c r="D4" s="23" t="s">
        <v>85</v>
      </c>
      <c r="E4" s="23" t="s">
        <v>86</v>
      </c>
      <c r="F4" s="24">
        <v>42947</v>
      </c>
      <c r="G4" s="22" t="s">
        <v>18</v>
      </c>
      <c r="H4" s="25">
        <v>33.273000000000003</v>
      </c>
      <c r="I4" s="70">
        <v>11.23</v>
      </c>
      <c r="J4" s="70">
        <v>9.032</v>
      </c>
      <c r="K4" s="70">
        <v>2.198</v>
      </c>
      <c r="L4" s="70">
        <v>0</v>
      </c>
      <c r="M4" s="97">
        <v>0</v>
      </c>
      <c r="N4" s="27">
        <v>0</v>
      </c>
      <c r="O4" s="28">
        <v>0</v>
      </c>
      <c r="P4" s="28">
        <v>1</v>
      </c>
      <c r="Q4" s="28">
        <v>0</v>
      </c>
      <c r="R4" s="29">
        <v>0</v>
      </c>
      <c r="S4" s="30">
        <v>0</v>
      </c>
      <c r="T4" s="25">
        <v>0</v>
      </c>
      <c r="U4" s="25">
        <v>11.23</v>
      </c>
      <c r="V4" s="25">
        <v>0</v>
      </c>
      <c r="W4" s="31">
        <v>0</v>
      </c>
      <c r="X4" s="32" t="s">
        <v>87</v>
      </c>
      <c r="Y4" s="33" t="s">
        <v>88</v>
      </c>
      <c r="Z4" s="49">
        <v>53</v>
      </c>
      <c r="AA4" s="49" t="s">
        <v>62</v>
      </c>
      <c r="AB4" s="95" t="b">
        <v>1</v>
      </c>
      <c r="AC4" s="49" t="s">
        <v>89</v>
      </c>
      <c r="AD4" s="49" t="s">
        <v>89</v>
      </c>
      <c r="AE4" s="49" t="s">
        <v>32</v>
      </c>
      <c r="AF4" s="95" t="s">
        <v>32</v>
      </c>
      <c r="AG4" s="95" t="s">
        <v>90</v>
      </c>
      <c r="AH4" s="95" t="s">
        <v>90</v>
      </c>
      <c r="AI4" s="95" t="s">
        <v>90</v>
      </c>
      <c r="AJ4" s="95" t="s">
        <v>90</v>
      </c>
      <c r="AK4" s="95" t="s">
        <v>90</v>
      </c>
      <c r="AL4" s="96">
        <v>5</v>
      </c>
      <c r="AM4" s="34" t="str">
        <f t="shared" ref="AM4:AM27" si="0">B4&amp;G4</f>
        <v>2949External</v>
      </c>
      <c r="AN4" s="34" t="str">
        <f>B4&amp;" "&amp;C4&amp;" - "&amp;G4</f>
        <v>2949 UNC Mod 458 Seasonal LDZ Capacity Rights - External</v>
      </c>
      <c r="AO4" s="34" t="str">
        <f t="shared" ref="AO4:AO27" si="1">AF4</f>
        <v>Y</v>
      </c>
      <c r="AP4" s="35" t="str">
        <f t="shared" ref="AP4:AP27" si="2">IFERROR(IF(VLOOKUP($AM4,OldVals,5,FALSE)&lt;&gt;D4,"DIFF","SAME"),"NEW")</f>
        <v>SAME</v>
      </c>
      <c r="AQ4" s="35" t="str">
        <f t="shared" ref="AQ4:AQ27" si="3">IFERROR(IF(VLOOKUP($AM4,OldVals,6,FALSE)&lt;&gt;E4,"DIFF","SAME"),"NEW")</f>
        <v>SAME</v>
      </c>
      <c r="AR4" s="35" t="str">
        <f t="shared" ref="AR4:AR27" si="4">IFERROR(IF(VLOOKUP(AM4,OldVals,7,FALSE)&lt;&gt;F4,"DIFF","SAME"),"NEW")</f>
        <v>SAME</v>
      </c>
      <c r="AS4" s="35">
        <f t="shared" ref="AS4:AS27" si="5">IFERROR(ROUND(VLOOKUP($AM4,OldVals,9,FALSE)-H4,1),"NEW")</f>
        <v>0</v>
      </c>
      <c r="AT4" s="35">
        <f t="shared" ref="AT4:AT27" si="6">IFERROR(ROUND(VLOOKUP($AM4,OldVals,10,FALSE)-I4,1),"NEW")</f>
        <v>0</v>
      </c>
      <c r="AU4" s="35">
        <f t="shared" ref="AU4:AU27" si="7">IFERROR(ROUND(VLOOKUP($AM4,OldVals,11,FALSE)-J4,1),"NEW")</f>
        <v>0</v>
      </c>
      <c r="AV4" s="35">
        <f t="shared" ref="AV4:AV27" si="8">IFERROR(ROUND(VLOOKUP($AM4,OldVals,12,FALSE)-K4,1),"NEW")</f>
        <v>0</v>
      </c>
      <c r="AW4" s="35">
        <f t="shared" ref="AW4:AW27" si="9">IFERROR(ROUND(VLOOKUP($AM4,OldVals,13,FALSE)-L4,1),"NEW")</f>
        <v>0</v>
      </c>
      <c r="AX4" s="35">
        <f t="shared" ref="AX4:AX27" si="10">IFERROR(ROUND(VLOOKUP($AM4,OldVals,14,FALSE)-M4,1),"NEW")</f>
        <v>0</v>
      </c>
      <c r="AY4" s="35" t="str">
        <f t="shared" ref="AY4:AY27" si="11">IFERROR(IF(VLOOKUP($AM4,OldVals,25,FALSE)&lt;&gt;X4,"DIFF","SAME"),"NEW")</f>
        <v>SAME</v>
      </c>
      <c r="AZ4" s="36" t="str">
        <f t="shared" ref="AZ4:AZ27" si="12">IF(AND(SUM(AS4:AU4,AX4)=0,BA4=0),"NO","YES")</f>
        <v>NO</v>
      </c>
      <c r="BA4" s="34">
        <f t="shared" ref="BA4:BA27" si="13">ROUND(SUM(AV4:AW4),1)</f>
        <v>0</v>
      </c>
      <c r="BB4" s="34" t="b">
        <f t="shared" ref="BB4:BB27" si="14">SUM(AS4:AU4,AX4,BA4)&lt;&gt;0</f>
        <v>0</v>
      </c>
      <c r="BC4" s="34"/>
      <c r="BD4" s="34">
        <f t="shared" ref="BD4:BD27" si="15">IF(D4="Closed",IF(G4="Total",2,1),0)</f>
        <v>0</v>
      </c>
    </row>
    <row r="5" spans="1:56" ht="27" customHeight="1" x14ac:dyDescent="0.2">
      <c r="A5" s="8" t="s">
        <v>17</v>
      </c>
      <c r="B5" s="22">
        <v>2949</v>
      </c>
      <c r="C5" s="23" t="s">
        <v>84</v>
      </c>
      <c r="D5" s="23" t="s">
        <v>85</v>
      </c>
      <c r="E5" s="23" t="s">
        <v>86</v>
      </c>
      <c r="F5" s="24">
        <v>42947</v>
      </c>
      <c r="G5" s="22" t="s">
        <v>19</v>
      </c>
      <c r="H5" s="25">
        <v>25.713999999999999</v>
      </c>
      <c r="I5" s="70">
        <v>22.721</v>
      </c>
      <c r="J5" s="70">
        <v>22.684000000000001</v>
      </c>
      <c r="K5" s="70">
        <v>3.6999999999999998E-2</v>
      </c>
      <c r="L5" s="70">
        <v>0</v>
      </c>
      <c r="M5" s="97">
        <v>0</v>
      </c>
      <c r="N5" s="27">
        <v>0</v>
      </c>
      <c r="O5" s="28">
        <v>0</v>
      </c>
      <c r="P5" s="28">
        <v>1</v>
      </c>
      <c r="Q5" s="28">
        <v>0</v>
      </c>
      <c r="R5" s="29">
        <v>0</v>
      </c>
      <c r="S5" s="30">
        <v>0</v>
      </c>
      <c r="T5" s="25">
        <v>0</v>
      </c>
      <c r="U5" s="25">
        <v>22.721</v>
      </c>
      <c r="V5" s="25">
        <v>0</v>
      </c>
      <c r="W5" s="31">
        <v>0</v>
      </c>
      <c r="X5" s="32" t="s">
        <v>87</v>
      </c>
      <c r="Y5" s="33"/>
      <c r="Z5" s="49">
        <v>54</v>
      </c>
      <c r="AA5" s="49" t="s">
        <v>62</v>
      </c>
      <c r="AB5" s="95" t="b">
        <v>1</v>
      </c>
      <c r="AC5" s="49" t="s">
        <v>89</v>
      </c>
      <c r="AD5" s="49" t="s">
        <v>89</v>
      </c>
      <c r="AE5" s="49" t="s">
        <v>32</v>
      </c>
      <c r="AF5" s="95" t="s">
        <v>32</v>
      </c>
      <c r="AG5" s="95" t="s">
        <v>90</v>
      </c>
      <c r="AH5" s="95" t="s">
        <v>90</v>
      </c>
      <c r="AI5" s="95" t="s">
        <v>90</v>
      </c>
      <c r="AJ5" s="95" t="s">
        <v>90</v>
      </c>
      <c r="AK5" s="95" t="s">
        <v>90</v>
      </c>
      <c r="AL5" s="96">
        <v>5</v>
      </c>
      <c r="AM5" s="34" t="str">
        <f t="shared" si="0"/>
        <v>2949Internal</v>
      </c>
      <c r="AN5" s="34" t="str">
        <f t="shared" ref="AN5:AN27" si="16">B5&amp;" "&amp;C5&amp;" - "&amp;G5</f>
        <v>2949 UNC Mod 458 Seasonal LDZ Capacity Rights - Internal</v>
      </c>
      <c r="AO5" s="34" t="str">
        <f t="shared" si="1"/>
        <v>Y</v>
      </c>
      <c r="AP5" s="35" t="str">
        <f t="shared" si="2"/>
        <v>SAME</v>
      </c>
      <c r="AQ5" s="35" t="str">
        <f t="shared" si="3"/>
        <v>SAME</v>
      </c>
      <c r="AR5" s="35" t="str">
        <f t="shared" si="4"/>
        <v>SAME</v>
      </c>
      <c r="AS5" s="35">
        <f t="shared" si="5"/>
        <v>0</v>
      </c>
      <c r="AT5" s="35">
        <f t="shared" si="6"/>
        <v>0</v>
      </c>
      <c r="AU5" s="35">
        <f t="shared" si="7"/>
        <v>0</v>
      </c>
      <c r="AV5" s="35">
        <f t="shared" si="8"/>
        <v>0</v>
      </c>
      <c r="AW5" s="35">
        <f t="shared" si="9"/>
        <v>0</v>
      </c>
      <c r="AX5" s="35">
        <f t="shared" si="10"/>
        <v>0</v>
      </c>
      <c r="AY5" s="35" t="str">
        <f t="shared" si="11"/>
        <v>SAME</v>
      </c>
      <c r="AZ5" s="36" t="str">
        <f t="shared" si="12"/>
        <v>NO</v>
      </c>
      <c r="BA5" s="34">
        <f t="shared" si="13"/>
        <v>0</v>
      </c>
      <c r="BB5" s="34" t="b">
        <f t="shared" si="14"/>
        <v>0</v>
      </c>
      <c r="BC5" s="34"/>
      <c r="BD5" s="34">
        <f t="shared" si="15"/>
        <v>0</v>
      </c>
    </row>
    <row r="6" spans="1:56" ht="27" customHeight="1" x14ac:dyDescent="0.2">
      <c r="A6" s="8" t="s">
        <v>17</v>
      </c>
      <c r="B6" s="22">
        <v>2949</v>
      </c>
      <c r="C6" s="23" t="s">
        <v>84</v>
      </c>
      <c r="D6" s="23" t="s">
        <v>85</v>
      </c>
      <c r="E6" s="23" t="s">
        <v>86</v>
      </c>
      <c r="F6" s="24">
        <v>42947</v>
      </c>
      <c r="G6" s="22" t="s">
        <v>20</v>
      </c>
      <c r="H6" s="25">
        <v>58.987000000000002</v>
      </c>
      <c r="I6" s="70">
        <v>33.951000000000001</v>
      </c>
      <c r="J6" s="70">
        <v>31.716000000000001</v>
      </c>
      <c r="K6" s="70">
        <v>2.2349999999999999</v>
      </c>
      <c r="L6" s="70">
        <v>0</v>
      </c>
      <c r="M6" s="97">
        <v>0</v>
      </c>
      <c r="N6" s="27">
        <v>0</v>
      </c>
      <c r="O6" s="28">
        <v>0</v>
      </c>
      <c r="P6" s="28">
        <v>1</v>
      </c>
      <c r="Q6" s="28">
        <v>0</v>
      </c>
      <c r="R6" s="29">
        <v>0</v>
      </c>
      <c r="S6" s="30">
        <v>0</v>
      </c>
      <c r="T6" s="25">
        <v>0</v>
      </c>
      <c r="U6" s="25">
        <v>33.951000000000001</v>
      </c>
      <c r="V6" s="25">
        <v>0</v>
      </c>
      <c r="W6" s="31">
        <v>0</v>
      </c>
      <c r="X6" s="32" t="s">
        <v>87</v>
      </c>
      <c r="Y6" s="33"/>
      <c r="Z6" s="49">
        <v>55</v>
      </c>
      <c r="AA6" s="49" t="s">
        <v>62</v>
      </c>
      <c r="AB6" s="95" t="b">
        <v>1</v>
      </c>
      <c r="AC6" s="49" t="s">
        <v>89</v>
      </c>
      <c r="AD6" s="49" t="s">
        <v>89</v>
      </c>
      <c r="AE6" s="49" t="s">
        <v>32</v>
      </c>
      <c r="AF6" s="95" t="s">
        <v>32</v>
      </c>
      <c r="AG6" s="95" t="s">
        <v>90</v>
      </c>
      <c r="AH6" s="95" t="s">
        <v>90</v>
      </c>
      <c r="AI6" s="95" t="s">
        <v>90</v>
      </c>
      <c r="AJ6" s="95" t="s">
        <v>90</v>
      </c>
      <c r="AK6" s="95" t="s">
        <v>90</v>
      </c>
      <c r="AL6" s="96">
        <v>5</v>
      </c>
      <c r="AM6" s="34" t="str">
        <f t="shared" si="0"/>
        <v>2949Total</v>
      </c>
      <c r="AN6" s="34" t="str">
        <f t="shared" si="16"/>
        <v>2949 UNC Mod 458 Seasonal LDZ Capacity Rights - Total</v>
      </c>
      <c r="AO6" s="34" t="str">
        <f t="shared" si="1"/>
        <v>Y</v>
      </c>
      <c r="AP6" s="35" t="str">
        <f t="shared" si="2"/>
        <v>SAME</v>
      </c>
      <c r="AQ6" s="35" t="str">
        <f t="shared" si="3"/>
        <v>SAME</v>
      </c>
      <c r="AR6" s="35" t="str">
        <f t="shared" si="4"/>
        <v>SAME</v>
      </c>
      <c r="AS6" s="35">
        <f t="shared" si="5"/>
        <v>0</v>
      </c>
      <c r="AT6" s="35">
        <f t="shared" si="6"/>
        <v>0</v>
      </c>
      <c r="AU6" s="35">
        <f t="shared" si="7"/>
        <v>0</v>
      </c>
      <c r="AV6" s="35">
        <f t="shared" si="8"/>
        <v>0</v>
      </c>
      <c r="AW6" s="35">
        <f t="shared" si="9"/>
        <v>0</v>
      </c>
      <c r="AX6" s="35">
        <f t="shared" si="10"/>
        <v>0</v>
      </c>
      <c r="AY6" s="35" t="str">
        <f t="shared" si="11"/>
        <v>SAME</v>
      </c>
      <c r="AZ6" s="36" t="str">
        <f t="shared" si="12"/>
        <v>NO</v>
      </c>
      <c r="BA6" s="34">
        <f t="shared" si="13"/>
        <v>0</v>
      </c>
      <c r="BB6" s="34" t="b">
        <f t="shared" si="14"/>
        <v>0</v>
      </c>
      <c r="BC6" s="34"/>
      <c r="BD6" s="34">
        <f t="shared" si="15"/>
        <v>0</v>
      </c>
    </row>
    <row r="7" spans="1:56" ht="27" customHeight="1" x14ac:dyDescent="0.2">
      <c r="A7" s="8" t="s">
        <v>17</v>
      </c>
      <c r="B7" s="22">
        <v>3995</v>
      </c>
      <c r="C7" s="23" t="s">
        <v>91</v>
      </c>
      <c r="D7" s="23" t="s">
        <v>92</v>
      </c>
      <c r="E7" s="23" t="s">
        <v>93</v>
      </c>
      <c r="F7" s="24" t="s">
        <v>94</v>
      </c>
      <c r="G7" s="22" t="s">
        <v>18</v>
      </c>
      <c r="H7" s="25">
        <v>9.6999999999999993</v>
      </c>
      <c r="I7" s="70">
        <v>9.6549999999999994</v>
      </c>
      <c r="J7" s="70">
        <v>8.9550000000000001</v>
      </c>
      <c r="K7" s="70">
        <v>0.7</v>
      </c>
      <c r="L7" s="70">
        <v>0</v>
      </c>
      <c r="M7" s="97">
        <v>0</v>
      </c>
      <c r="N7" s="27">
        <v>0</v>
      </c>
      <c r="O7" s="28">
        <v>0</v>
      </c>
      <c r="P7" s="28">
        <v>1</v>
      </c>
      <c r="Q7" s="28">
        <v>0</v>
      </c>
      <c r="R7" s="29">
        <v>0</v>
      </c>
      <c r="S7" s="30">
        <v>0</v>
      </c>
      <c r="T7" s="25">
        <v>0</v>
      </c>
      <c r="U7" s="25">
        <v>9.6549999999999994</v>
      </c>
      <c r="V7" s="25">
        <v>0</v>
      </c>
      <c r="W7" s="31">
        <v>0</v>
      </c>
      <c r="X7" s="32" t="s">
        <v>95</v>
      </c>
      <c r="Y7" s="33" t="s">
        <v>96</v>
      </c>
      <c r="Z7" s="49">
        <v>98</v>
      </c>
      <c r="AA7" s="49" t="s">
        <v>62</v>
      </c>
      <c r="AB7" s="95" t="b">
        <v>1</v>
      </c>
      <c r="AC7" s="49" t="s">
        <v>89</v>
      </c>
      <c r="AD7" s="49" t="s">
        <v>89</v>
      </c>
      <c r="AE7" s="49" t="s">
        <v>32</v>
      </c>
      <c r="AF7" s="95" t="s">
        <v>32</v>
      </c>
      <c r="AG7" s="95" t="s">
        <v>90</v>
      </c>
      <c r="AH7" s="95" t="s">
        <v>90</v>
      </c>
      <c r="AI7" s="95" t="s">
        <v>90</v>
      </c>
      <c r="AJ7" s="95" t="s">
        <v>90</v>
      </c>
      <c r="AK7" s="95" t="s">
        <v>90</v>
      </c>
      <c r="AL7" s="96">
        <v>5.5</v>
      </c>
      <c r="AM7" s="34" t="str">
        <f t="shared" si="0"/>
        <v>3995External</v>
      </c>
      <c r="AN7" s="34" t="str">
        <f t="shared" si="16"/>
        <v>3995 TRAS Tip-off Hotline Data Provision - External</v>
      </c>
      <c r="AO7" s="34" t="str">
        <f t="shared" si="1"/>
        <v>Y</v>
      </c>
      <c r="AP7" s="35" t="str">
        <f t="shared" si="2"/>
        <v>SAME</v>
      </c>
      <c r="AQ7" s="35" t="str">
        <f t="shared" si="3"/>
        <v>SAME</v>
      </c>
      <c r="AR7" s="35" t="str">
        <f t="shared" si="4"/>
        <v>SAME</v>
      </c>
      <c r="AS7" s="35">
        <f t="shared" si="5"/>
        <v>0</v>
      </c>
      <c r="AT7" s="35">
        <f t="shared" si="6"/>
        <v>0</v>
      </c>
      <c r="AU7" s="35">
        <f t="shared" si="7"/>
        <v>0</v>
      </c>
      <c r="AV7" s="35">
        <f t="shared" si="8"/>
        <v>0</v>
      </c>
      <c r="AW7" s="35">
        <f t="shared" si="9"/>
        <v>0</v>
      </c>
      <c r="AX7" s="35">
        <f t="shared" si="10"/>
        <v>0</v>
      </c>
      <c r="AY7" s="35" t="str">
        <f t="shared" si="11"/>
        <v>SAME</v>
      </c>
      <c r="AZ7" s="36" t="str">
        <f t="shared" si="12"/>
        <v>NO</v>
      </c>
      <c r="BA7" s="34">
        <f t="shared" si="13"/>
        <v>0</v>
      </c>
      <c r="BB7" s="34" t="b">
        <f t="shared" si="14"/>
        <v>0</v>
      </c>
      <c r="BC7" s="34"/>
      <c r="BD7" s="34">
        <f t="shared" si="15"/>
        <v>0</v>
      </c>
    </row>
    <row r="8" spans="1:56" ht="27" customHeight="1" x14ac:dyDescent="0.2">
      <c r="A8" s="8" t="s">
        <v>17</v>
      </c>
      <c r="B8" s="22">
        <v>3995</v>
      </c>
      <c r="C8" s="23" t="s">
        <v>91</v>
      </c>
      <c r="D8" s="23" t="s">
        <v>92</v>
      </c>
      <c r="E8" s="23" t="s">
        <v>93</v>
      </c>
      <c r="F8" s="24" t="s">
        <v>94</v>
      </c>
      <c r="G8" s="22" t="s">
        <v>19</v>
      </c>
      <c r="H8" s="25">
        <v>3.12</v>
      </c>
      <c r="I8" s="70">
        <v>2.2999999999999998</v>
      </c>
      <c r="J8" s="70">
        <v>2.2999999999999998</v>
      </c>
      <c r="K8" s="70">
        <v>0</v>
      </c>
      <c r="L8" s="70">
        <v>0</v>
      </c>
      <c r="M8" s="97">
        <v>0</v>
      </c>
      <c r="N8" s="27">
        <v>0</v>
      </c>
      <c r="O8" s="28">
        <v>0</v>
      </c>
      <c r="P8" s="28">
        <v>1</v>
      </c>
      <c r="Q8" s="28">
        <v>0</v>
      </c>
      <c r="R8" s="29">
        <v>0</v>
      </c>
      <c r="S8" s="30">
        <v>0</v>
      </c>
      <c r="T8" s="25">
        <v>0</v>
      </c>
      <c r="U8" s="25">
        <v>2.2999999999999998</v>
      </c>
      <c r="V8" s="25">
        <v>0</v>
      </c>
      <c r="W8" s="31">
        <v>0</v>
      </c>
      <c r="X8" s="32" t="s">
        <v>95</v>
      </c>
      <c r="Y8" s="33"/>
      <c r="Z8" s="49">
        <v>99</v>
      </c>
      <c r="AA8" s="49" t="s">
        <v>62</v>
      </c>
      <c r="AB8" s="95" t="b">
        <v>1</v>
      </c>
      <c r="AC8" s="49" t="s">
        <v>89</v>
      </c>
      <c r="AD8" s="49" t="s">
        <v>89</v>
      </c>
      <c r="AE8" s="49" t="s">
        <v>32</v>
      </c>
      <c r="AF8" s="95" t="s">
        <v>32</v>
      </c>
      <c r="AG8" s="95" t="s">
        <v>90</v>
      </c>
      <c r="AH8" s="95" t="s">
        <v>90</v>
      </c>
      <c r="AI8" s="95" t="s">
        <v>90</v>
      </c>
      <c r="AJ8" s="95" t="s">
        <v>90</v>
      </c>
      <c r="AK8" s="95" t="s">
        <v>90</v>
      </c>
      <c r="AL8" s="96">
        <v>5.5</v>
      </c>
      <c r="AM8" s="34" t="str">
        <f t="shared" si="0"/>
        <v>3995Internal</v>
      </c>
      <c r="AN8" s="34" t="str">
        <f t="shared" si="16"/>
        <v>3995 TRAS Tip-off Hotline Data Provision - Internal</v>
      </c>
      <c r="AO8" s="34" t="str">
        <f t="shared" si="1"/>
        <v>Y</v>
      </c>
      <c r="AP8" s="35" t="str">
        <f t="shared" si="2"/>
        <v>SAME</v>
      </c>
      <c r="AQ8" s="35" t="str">
        <f t="shared" si="3"/>
        <v>SAME</v>
      </c>
      <c r="AR8" s="35" t="str">
        <f t="shared" si="4"/>
        <v>SAME</v>
      </c>
      <c r="AS8" s="35">
        <f t="shared" si="5"/>
        <v>0</v>
      </c>
      <c r="AT8" s="35">
        <f t="shared" si="6"/>
        <v>0</v>
      </c>
      <c r="AU8" s="35">
        <f t="shared" si="7"/>
        <v>0</v>
      </c>
      <c r="AV8" s="35">
        <f t="shared" si="8"/>
        <v>0</v>
      </c>
      <c r="AW8" s="35">
        <f t="shared" si="9"/>
        <v>0</v>
      </c>
      <c r="AX8" s="35">
        <f t="shared" si="10"/>
        <v>0</v>
      </c>
      <c r="AY8" s="35" t="str">
        <f t="shared" si="11"/>
        <v>SAME</v>
      </c>
      <c r="AZ8" s="36" t="str">
        <f t="shared" si="12"/>
        <v>NO</v>
      </c>
      <c r="BA8" s="34">
        <f t="shared" si="13"/>
        <v>0</v>
      </c>
      <c r="BB8" s="34" t="b">
        <f t="shared" si="14"/>
        <v>0</v>
      </c>
      <c r="BC8" s="34"/>
      <c r="BD8" s="34">
        <f t="shared" si="15"/>
        <v>0</v>
      </c>
    </row>
    <row r="9" spans="1:56" ht="27" customHeight="1" x14ac:dyDescent="0.2">
      <c r="A9" s="8" t="s">
        <v>17</v>
      </c>
      <c r="B9" s="22">
        <v>3995</v>
      </c>
      <c r="C9" s="23" t="s">
        <v>91</v>
      </c>
      <c r="D9" s="23" t="s">
        <v>92</v>
      </c>
      <c r="E9" s="23" t="s">
        <v>93</v>
      </c>
      <c r="F9" s="24" t="s">
        <v>94</v>
      </c>
      <c r="G9" s="22" t="s">
        <v>20</v>
      </c>
      <c r="H9" s="25">
        <v>12.82</v>
      </c>
      <c r="I9" s="70">
        <v>11.955</v>
      </c>
      <c r="J9" s="70">
        <v>11.255000000000001</v>
      </c>
      <c r="K9" s="70">
        <v>0.7</v>
      </c>
      <c r="L9" s="70">
        <v>0</v>
      </c>
      <c r="M9" s="97">
        <v>0</v>
      </c>
      <c r="N9" s="27">
        <v>0</v>
      </c>
      <c r="O9" s="28">
        <v>0</v>
      </c>
      <c r="P9" s="28">
        <v>1</v>
      </c>
      <c r="Q9" s="28">
        <v>0</v>
      </c>
      <c r="R9" s="29">
        <v>0</v>
      </c>
      <c r="S9" s="30">
        <v>0</v>
      </c>
      <c r="T9" s="25">
        <v>0</v>
      </c>
      <c r="U9" s="25">
        <v>11.955</v>
      </c>
      <c r="V9" s="25">
        <v>0</v>
      </c>
      <c r="W9" s="31">
        <v>0</v>
      </c>
      <c r="X9" s="32" t="s">
        <v>95</v>
      </c>
      <c r="Y9" s="33"/>
      <c r="Z9" s="49">
        <v>100</v>
      </c>
      <c r="AA9" s="49" t="s">
        <v>62</v>
      </c>
      <c r="AB9" s="95" t="b">
        <v>1</v>
      </c>
      <c r="AC9" s="49" t="s">
        <v>89</v>
      </c>
      <c r="AD9" s="49" t="s">
        <v>89</v>
      </c>
      <c r="AE9" s="49" t="s">
        <v>32</v>
      </c>
      <c r="AF9" s="95" t="s">
        <v>32</v>
      </c>
      <c r="AG9" s="95" t="s">
        <v>90</v>
      </c>
      <c r="AH9" s="95" t="s">
        <v>90</v>
      </c>
      <c r="AI9" s="95" t="s">
        <v>90</v>
      </c>
      <c r="AJ9" s="95" t="s">
        <v>90</v>
      </c>
      <c r="AK9" s="95" t="s">
        <v>90</v>
      </c>
      <c r="AL9" s="96">
        <v>5.5</v>
      </c>
      <c r="AM9" s="34" t="str">
        <f t="shared" si="0"/>
        <v>3995Total</v>
      </c>
      <c r="AN9" s="34" t="str">
        <f t="shared" si="16"/>
        <v>3995 TRAS Tip-off Hotline Data Provision - Total</v>
      </c>
      <c r="AO9" s="34" t="str">
        <f t="shared" si="1"/>
        <v>Y</v>
      </c>
      <c r="AP9" s="35" t="str">
        <f t="shared" si="2"/>
        <v>SAME</v>
      </c>
      <c r="AQ9" s="35" t="str">
        <f t="shared" si="3"/>
        <v>SAME</v>
      </c>
      <c r="AR9" s="35" t="str">
        <f t="shared" si="4"/>
        <v>SAME</v>
      </c>
      <c r="AS9" s="35">
        <f t="shared" si="5"/>
        <v>0</v>
      </c>
      <c r="AT9" s="35">
        <f t="shared" si="6"/>
        <v>0</v>
      </c>
      <c r="AU9" s="35">
        <f t="shared" si="7"/>
        <v>0</v>
      </c>
      <c r="AV9" s="35">
        <f t="shared" si="8"/>
        <v>0</v>
      </c>
      <c r="AW9" s="35">
        <f t="shared" si="9"/>
        <v>0</v>
      </c>
      <c r="AX9" s="35">
        <f t="shared" si="10"/>
        <v>0</v>
      </c>
      <c r="AY9" s="35" t="str">
        <f t="shared" si="11"/>
        <v>SAME</v>
      </c>
      <c r="AZ9" s="36" t="str">
        <f t="shared" si="12"/>
        <v>NO</v>
      </c>
      <c r="BA9" s="34">
        <f t="shared" si="13"/>
        <v>0</v>
      </c>
      <c r="BB9" s="34" t="b">
        <f t="shared" si="14"/>
        <v>0</v>
      </c>
      <c r="BC9" s="34"/>
      <c r="BD9" s="34">
        <f t="shared" si="15"/>
        <v>0</v>
      </c>
    </row>
    <row r="10" spans="1:56" ht="27" customHeight="1" x14ac:dyDescent="0.2">
      <c r="A10" s="8" t="s">
        <v>17</v>
      </c>
      <c r="B10" s="22">
        <v>3991</v>
      </c>
      <c r="C10" s="23" t="s">
        <v>97</v>
      </c>
      <c r="D10" s="23" t="s">
        <v>85</v>
      </c>
      <c r="E10" s="23" t="s">
        <v>86</v>
      </c>
      <c r="F10" s="24">
        <v>42993</v>
      </c>
      <c r="G10" s="22" t="s">
        <v>18</v>
      </c>
      <c r="H10" s="25">
        <v>15.016</v>
      </c>
      <c r="I10" s="70">
        <v>2.016</v>
      </c>
      <c r="J10" s="70">
        <v>2.016</v>
      </c>
      <c r="K10" s="70">
        <v>0</v>
      </c>
      <c r="L10" s="70">
        <v>0</v>
      </c>
      <c r="M10" s="97">
        <v>0</v>
      </c>
      <c r="N10" s="27">
        <v>0</v>
      </c>
      <c r="O10" s="28">
        <v>0</v>
      </c>
      <c r="P10" s="28">
        <v>1</v>
      </c>
      <c r="Q10" s="28">
        <v>0</v>
      </c>
      <c r="R10" s="29">
        <v>0</v>
      </c>
      <c r="S10" s="30">
        <v>0</v>
      </c>
      <c r="T10" s="25">
        <v>0</v>
      </c>
      <c r="U10" s="25">
        <v>2.016</v>
      </c>
      <c r="V10" s="25">
        <v>0</v>
      </c>
      <c r="W10" s="31">
        <v>0</v>
      </c>
      <c r="X10" s="32" t="s">
        <v>87</v>
      </c>
      <c r="Y10" s="33" t="s">
        <v>88</v>
      </c>
      <c r="Z10" s="49">
        <v>107</v>
      </c>
      <c r="AA10" s="49" t="s">
        <v>62</v>
      </c>
      <c r="AB10" s="95" t="b">
        <v>1</v>
      </c>
      <c r="AC10" s="49" t="s">
        <v>89</v>
      </c>
      <c r="AD10" s="49" t="s">
        <v>89</v>
      </c>
      <c r="AE10" s="49" t="s">
        <v>32</v>
      </c>
      <c r="AF10" s="95" t="s">
        <v>32</v>
      </c>
      <c r="AG10" s="95" t="s">
        <v>90</v>
      </c>
      <c r="AH10" s="95" t="s">
        <v>90</v>
      </c>
      <c r="AI10" s="95" t="s">
        <v>90</v>
      </c>
      <c r="AJ10" s="95" t="s">
        <v>90</v>
      </c>
      <c r="AK10" s="95" t="s">
        <v>90</v>
      </c>
      <c r="AL10" s="96">
        <v>5</v>
      </c>
      <c r="AM10" s="34" t="str">
        <f t="shared" si="0"/>
        <v>3991External</v>
      </c>
      <c r="AN10" s="34" t="str">
        <f t="shared" si="16"/>
        <v>3991 Pafa Administrator Role [Usr Pys] - External</v>
      </c>
      <c r="AO10" s="34" t="str">
        <f t="shared" si="1"/>
        <v>Y</v>
      </c>
      <c r="AP10" s="35" t="str">
        <f t="shared" si="2"/>
        <v>SAME</v>
      </c>
      <c r="AQ10" s="35" t="str">
        <f t="shared" si="3"/>
        <v>SAME</v>
      </c>
      <c r="AR10" s="35" t="str">
        <f t="shared" si="4"/>
        <v>DIFF</v>
      </c>
      <c r="AS10" s="35">
        <f t="shared" si="5"/>
        <v>0</v>
      </c>
      <c r="AT10" s="35">
        <f t="shared" si="6"/>
        <v>0</v>
      </c>
      <c r="AU10" s="35">
        <f t="shared" si="7"/>
        <v>0</v>
      </c>
      <c r="AV10" s="35">
        <f t="shared" si="8"/>
        <v>0</v>
      </c>
      <c r="AW10" s="35">
        <f t="shared" si="9"/>
        <v>0</v>
      </c>
      <c r="AX10" s="35">
        <f t="shared" si="10"/>
        <v>0</v>
      </c>
      <c r="AY10" s="35" t="str">
        <f t="shared" si="11"/>
        <v>SAME</v>
      </c>
      <c r="AZ10" s="36" t="str">
        <f t="shared" si="12"/>
        <v>NO</v>
      </c>
      <c r="BA10" s="34">
        <f t="shared" si="13"/>
        <v>0</v>
      </c>
      <c r="BB10" s="34" t="b">
        <f t="shared" si="14"/>
        <v>0</v>
      </c>
      <c r="BC10" s="34"/>
      <c r="BD10" s="34">
        <f t="shared" si="15"/>
        <v>0</v>
      </c>
    </row>
    <row r="11" spans="1:56" ht="27" customHeight="1" x14ac:dyDescent="0.2">
      <c r="A11" s="8" t="s">
        <v>17</v>
      </c>
      <c r="B11" s="22">
        <v>3991</v>
      </c>
      <c r="C11" s="23" t="s">
        <v>97</v>
      </c>
      <c r="D11" s="23" t="s">
        <v>85</v>
      </c>
      <c r="E11" s="23" t="s">
        <v>86</v>
      </c>
      <c r="F11" s="24">
        <v>42993</v>
      </c>
      <c r="G11" s="22" t="s">
        <v>19</v>
      </c>
      <c r="H11" s="25">
        <v>57.5</v>
      </c>
      <c r="I11" s="70">
        <v>43.1</v>
      </c>
      <c r="J11" s="70">
        <v>22.7</v>
      </c>
      <c r="K11" s="70">
        <v>20.399999999999999</v>
      </c>
      <c r="L11" s="70">
        <v>0</v>
      </c>
      <c r="M11" s="97">
        <v>0</v>
      </c>
      <c r="N11" s="27">
        <v>0</v>
      </c>
      <c r="O11" s="28">
        <v>0</v>
      </c>
      <c r="P11" s="28">
        <v>1</v>
      </c>
      <c r="Q11" s="28">
        <v>0</v>
      </c>
      <c r="R11" s="29">
        <v>0</v>
      </c>
      <c r="S11" s="30">
        <v>0</v>
      </c>
      <c r="T11" s="25">
        <v>0</v>
      </c>
      <c r="U11" s="25">
        <v>43.1</v>
      </c>
      <c r="V11" s="25">
        <v>0</v>
      </c>
      <c r="W11" s="31">
        <v>0</v>
      </c>
      <c r="X11" s="32" t="s">
        <v>87</v>
      </c>
      <c r="Y11" s="33"/>
      <c r="Z11" s="49">
        <v>108</v>
      </c>
      <c r="AA11" s="49" t="s">
        <v>62</v>
      </c>
      <c r="AB11" s="95" t="b">
        <v>1</v>
      </c>
      <c r="AC11" s="49" t="s">
        <v>89</v>
      </c>
      <c r="AD11" s="49" t="s">
        <v>89</v>
      </c>
      <c r="AE11" s="49" t="s">
        <v>32</v>
      </c>
      <c r="AF11" s="95" t="s">
        <v>32</v>
      </c>
      <c r="AG11" s="95" t="s">
        <v>90</v>
      </c>
      <c r="AH11" s="95" t="s">
        <v>90</v>
      </c>
      <c r="AI11" s="95" t="s">
        <v>90</v>
      </c>
      <c r="AJ11" s="95" t="s">
        <v>90</v>
      </c>
      <c r="AK11" s="95" t="s">
        <v>90</v>
      </c>
      <c r="AL11" s="96">
        <v>5</v>
      </c>
      <c r="AM11" s="34" t="str">
        <f t="shared" si="0"/>
        <v>3991Internal</v>
      </c>
      <c r="AN11" s="34" t="str">
        <f t="shared" si="16"/>
        <v>3991 Pafa Administrator Role [Usr Pys] - Internal</v>
      </c>
      <c r="AO11" s="34" t="str">
        <f t="shared" si="1"/>
        <v>Y</v>
      </c>
      <c r="AP11" s="35" t="str">
        <f t="shared" si="2"/>
        <v>SAME</v>
      </c>
      <c r="AQ11" s="35" t="str">
        <f t="shared" si="3"/>
        <v>SAME</v>
      </c>
      <c r="AR11" s="35" t="str">
        <f t="shared" si="4"/>
        <v>DIFF</v>
      </c>
      <c r="AS11" s="35">
        <f t="shared" si="5"/>
        <v>0</v>
      </c>
      <c r="AT11" s="35">
        <f t="shared" si="6"/>
        <v>0</v>
      </c>
      <c r="AU11" s="35">
        <f t="shared" si="7"/>
        <v>0</v>
      </c>
      <c r="AV11" s="35">
        <f t="shared" si="8"/>
        <v>-3.1</v>
      </c>
      <c r="AW11" s="35">
        <f t="shared" si="9"/>
        <v>3.1</v>
      </c>
      <c r="AX11" s="35">
        <f t="shared" si="10"/>
        <v>0</v>
      </c>
      <c r="AY11" s="35" t="str">
        <f t="shared" si="11"/>
        <v>SAME</v>
      </c>
      <c r="AZ11" s="36" t="str">
        <f t="shared" si="12"/>
        <v>NO</v>
      </c>
      <c r="BA11" s="34">
        <f t="shared" si="13"/>
        <v>0</v>
      </c>
      <c r="BB11" s="34" t="b">
        <f t="shared" si="14"/>
        <v>0</v>
      </c>
      <c r="BC11" s="34"/>
      <c r="BD11" s="34">
        <f t="shared" si="15"/>
        <v>0</v>
      </c>
    </row>
    <row r="12" spans="1:56" ht="27" customHeight="1" x14ac:dyDescent="0.2">
      <c r="A12" s="8" t="s">
        <v>17</v>
      </c>
      <c r="B12" s="22">
        <v>3991</v>
      </c>
      <c r="C12" s="23" t="s">
        <v>97</v>
      </c>
      <c r="D12" s="23" t="s">
        <v>85</v>
      </c>
      <c r="E12" s="23" t="s">
        <v>86</v>
      </c>
      <c r="F12" s="24">
        <v>42993</v>
      </c>
      <c r="G12" s="22" t="s">
        <v>20</v>
      </c>
      <c r="H12" s="25">
        <v>72.516000000000005</v>
      </c>
      <c r="I12" s="70">
        <v>45.116</v>
      </c>
      <c r="J12" s="70">
        <v>24.716000000000001</v>
      </c>
      <c r="K12" s="70">
        <v>20.399999999999999</v>
      </c>
      <c r="L12" s="70">
        <v>0</v>
      </c>
      <c r="M12" s="97">
        <v>0</v>
      </c>
      <c r="N12" s="27">
        <v>0</v>
      </c>
      <c r="O12" s="28">
        <v>0</v>
      </c>
      <c r="P12" s="28">
        <v>1</v>
      </c>
      <c r="Q12" s="28">
        <v>0</v>
      </c>
      <c r="R12" s="29">
        <v>0</v>
      </c>
      <c r="S12" s="30">
        <v>0</v>
      </c>
      <c r="T12" s="25">
        <v>0</v>
      </c>
      <c r="U12" s="25">
        <v>45.116</v>
      </c>
      <c r="V12" s="25">
        <v>0</v>
      </c>
      <c r="W12" s="31">
        <v>0</v>
      </c>
      <c r="X12" s="32" t="s">
        <v>87</v>
      </c>
      <c r="Y12" s="33"/>
      <c r="Z12" s="49">
        <v>109</v>
      </c>
      <c r="AA12" s="49" t="s">
        <v>62</v>
      </c>
      <c r="AB12" s="95" t="b">
        <v>1</v>
      </c>
      <c r="AC12" s="49" t="s">
        <v>89</v>
      </c>
      <c r="AD12" s="49" t="s">
        <v>89</v>
      </c>
      <c r="AE12" s="49" t="s">
        <v>32</v>
      </c>
      <c r="AF12" s="95" t="s">
        <v>32</v>
      </c>
      <c r="AG12" s="95" t="s">
        <v>90</v>
      </c>
      <c r="AH12" s="95" t="s">
        <v>90</v>
      </c>
      <c r="AI12" s="95" t="s">
        <v>90</v>
      </c>
      <c r="AJ12" s="95" t="s">
        <v>90</v>
      </c>
      <c r="AK12" s="95" t="s">
        <v>90</v>
      </c>
      <c r="AL12" s="96">
        <v>5</v>
      </c>
      <c r="AM12" s="34" t="str">
        <f t="shared" si="0"/>
        <v>3991Total</v>
      </c>
      <c r="AN12" s="34" t="str">
        <f t="shared" si="16"/>
        <v>3991 Pafa Administrator Role [Usr Pys] - Total</v>
      </c>
      <c r="AO12" s="34" t="str">
        <f t="shared" si="1"/>
        <v>Y</v>
      </c>
      <c r="AP12" s="35" t="str">
        <f t="shared" si="2"/>
        <v>SAME</v>
      </c>
      <c r="AQ12" s="35" t="str">
        <f t="shared" si="3"/>
        <v>SAME</v>
      </c>
      <c r="AR12" s="35" t="str">
        <f t="shared" si="4"/>
        <v>DIFF</v>
      </c>
      <c r="AS12" s="35">
        <f t="shared" si="5"/>
        <v>0</v>
      </c>
      <c r="AT12" s="35">
        <f t="shared" si="6"/>
        <v>0</v>
      </c>
      <c r="AU12" s="35">
        <f t="shared" si="7"/>
        <v>0</v>
      </c>
      <c r="AV12" s="35">
        <f t="shared" si="8"/>
        <v>-3.1</v>
      </c>
      <c r="AW12" s="35">
        <f t="shared" si="9"/>
        <v>3.1</v>
      </c>
      <c r="AX12" s="35">
        <f t="shared" si="10"/>
        <v>0</v>
      </c>
      <c r="AY12" s="35" t="str">
        <f t="shared" si="11"/>
        <v>SAME</v>
      </c>
      <c r="AZ12" s="36" t="str">
        <f t="shared" si="12"/>
        <v>NO</v>
      </c>
      <c r="BA12" s="34">
        <f t="shared" si="13"/>
        <v>0</v>
      </c>
      <c r="BB12" s="34" t="b">
        <f t="shared" si="14"/>
        <v>0</v>
      </c>
      <c r="BC12" s="34"/>
      <c r="BD12" s="34">
        <f t="shared" si="15"/>
        <v>0</v>
      </c>
    </row>
    <row r="13" spans="1:56" ht="43.5" customHeight="1" x14ac:dyDescent="0.2">
      <c r="A13" s="8" t="s">
        <v>17</v>
      </c>
      <c r="B13" s="22">
        <v>4110</v>
      </c>
      <c r="C13" s="23" t="s">
        <v>98</v>
      </c>
      <c r="D13" s="23" t="s">
        <v>85</v>
      </c>
      <c r="E13" s="23" t="s">
        <v>86</v>
      </c>
      <c r="F13" s="24">
        <v>42978</v>
      </c>
      <c r="G13" s="22" t="s">
        <v>18</v>
      </c>
      <c r="H13" s="25">
        <v>89</v>
      </c>
      <c r="I13" s="70">
        <v>60.287999999999997</v>
      </c>
      <c r="J13" s="70">
        <v>60.287999999999997</v>
      </c>
      <c r="K13" s="70">
        <v>0</v>
      </c>
      <c r="L13" s="70">
        <v>0</v>
      </c>
      <c r="M13" s="97">
        <v>0</v>
      </c>
      <c r="N13" s="27">
        <v>0</v>
      </c>
      <c r="O13" s="28">
        <v>0</v>
      </c>
      <c r="P13" s="28">
        <v>1</v>
      </c>
      <c r="Q13" s="28">
        <v>0</v>
      </c>
      <c r="R13" s="29">
        <v>0</v>
      </c>
      <c r="S13" s="30">
        <v>0</v>
      </c>
      <c r="T13" s="25">
        <v>0</v>
      </c>
      <c r="U13" s="25">
        <v>60.287999999999997</v>
      </c>
      <c r="V13" s="25">
        <v>0</v>
      </c>
      <c r="W13" s="31">
        <v>0</v>
      </c>
      <c r="X13" s="32" t="s">
        <v>87</v>
      </c>
      <c r="Y13" s="33" t="s">
        <v>99</v>
      </c>
      <c r="Z13" s="49">
        <v>143</v>
      </c>
      <c r="AA13" s="49" t="s">
        <v>62</v>
      </c>
      <c r="AB13" s="95" t="b">
        <v>1</v>
      </c>
      <c r="AC13" s="49" t="s">
        <v>89</v>
      </c>
      <c r="AD13" s="49" t="s">
        <v>89</v>
      </c>
      <c r="AE13" s="49" t="s">
        <v>32</v>
      </c>
      <c r="AF13" s="95" t="s">
        <v>32</v>
      </c>
      <c r="AG13" s="95" t="s">
        <v>90</v>
      </c>
      <c r="AH13" s="95" t="s">
        <v>90</v>
      </c>
      <c r="AI13" s="95" t="s">
        <v>90</v>
      </c>
      <c r="AJ13" s="95" t="s">
        <v>90</v>
      </c>
      <c r="AK13" s="95" t="s">
        <v>90</v>
      </c>
      <c r="AL13" s="96">
        <v>5</v>
      </c>
      <c r="AM13" s="34" t="str">
        <f t="shared" si="0"/>
        <v>4110External</v>
      </c>
      <c r="AN13" s="34" t="str">
        <f t="shared" si="16"/>
        <v>4110 Creation of a Service to Release Domestic Consumer Data to PCW’s &amp; TPI’s - External</v>
      </c>
      <c r="AO13" s="34" t="str">
        <f t="shared" si="1"/>
        <v>Y</v>
      </c>
      <c r="AP13" s="35" t="str">
        <f t="shared" si="2"/>
        <v>SAME</v>
      </c>
      <c r="AQ13" s="35" t="str">
        <f t="shared" si="3"/>
        <v>SAME</v>
      </c>
      <c r="AR13" s="35" t="str">
        <f t="shared" si="4"/>
        <v>SAME</v>
      </c>
      <c r="AS13" s="35">
        <f t="shared" si="5"/>
        <v>0</v>
      </c>
      <c r="AT13" s="35">
        <f t="shared" si="6"/>
        <v>0</v>
      </c>
      <c r="AU13" s="35">
        <f t="shared" si="7"/>
        <v>0</v>
      </c>
      <c r="AV13" s="35">
        <f t="shared" si="8"/>
        <v>0</v>
      </c>
      <c r="AW13" s="35">
        <f t="shared" si="9"/>
        <v>0</v>
      </c>
      <c r="AX13" s="35">
        <f t="shared" si="10"/>
        <v>0</v>
      </c>
      <c r="AY13" s="35" t="str">
        <f t="shared" si="11"/>
        <v>SAME</v>
      </c>
      <c r="AZ13" s="36" t="str">
        <f t="shared" si="12"/>
        <v>NO</v>
      </c>
      <c r="BA13" s="34">
        <f t="shared" si="13"/>
        <v>0</v>
      </c>
      <c r="BB13" s="34" t="b">
        <f t="shared" si="14"/>
        <v>0</v>
      </c>
      <c r="BC13" s="34"/>
      <c r="BD13" s="34">
        <f t="shared" si="15"/>
        <v>0</v>
      </c>
    </row>
    <row r="14" spans="1:56" ht="43.5" customHeight="1" x14ac:dyDescent="0.2">
      <c r="A14" s="8" t="s">
        <v>17</v>
      </c>
      <c r="B14" s="22">
        <v>4110</v>
      </c>
      <c r="C14" s="23" t="s">
        <v>98</v>
      </c>
      <c r="D14" s="23" t="s">
        <v>85</v>
      </c>
      <c r="E14" s="23" t="s">
        <v>86</v>
      </c>
      <c r="F14" s="24">
        <v>42978</v>
      </c>
      <c r="G14" s="22" t="s">
        <v>19</v>
      </c>
      <c r="H14" s="25">
        <v>31.05</v>
      </c>
      <c r="I14" s="98">
        <v>36.444000000000003</v>
      </c>
      <c r="J14" s="70">
        <v>24.18</v>
      </c>
      <c r="K14" s="70">
        <v>12.263999999999999</v>
      </c>
      <c r="L14" s="70">
        <v>0</v>
      </c>
      <c r="M14" s="97">
        <v>0</v>
      </c>
      <c r="N14" s="27">
        <v>0</v>
      </c>
      <c r="O14" s="28">
        <v>0</v>
      </c>
      <c r="P14" s="28">
        <v>1</v>
      </c>
      <c r="Q14" s="28">
        <v>0</v>
      </c>
      <c r="R14" s="29">
        <v>0</v>
      </c>
      <c r="S14" s="30">
        <v>0</v>
      </c>
      <c r="T14" s="25">
        <v>0</v>
      </c>
      <c r="U14" s="25">
        <v>36.444000000000003</v>
      </c>
      <c r="V14" s="25">
        <v>0</v>
      </c>
      <c r="W14" s="31">
        <v>0</v>
      </c>
      <c r="X14" s="32" t="s">
        <v>87</v>
      </c>
      <c r="Y14" s="33"/>
      <c r="Z14" s="49">
        <v>144</v>
      </c>
      <c r="AA14" s="49" t="s">
        <v>62</v>
      </c>
      <c r="AB14" s="95" t="b">
        <v>1</v>
      </c>
      <c r="AC14" s="49" t="s">
        <v>89</v>
      </c>
      <c r="AD14" s="49" t="s">
        <v>89</v>
      </c>
      <c r="AE14" s="49" t="s">
        <v>32</v>
      </c>
      <c r="AF14" s="95" t="s">
        <v>32</v>
      </c>
      <c r="AG14" s="95" t="s">
        <v>90</v>
      </c>
      <c r="AH14" s="95" t="s">
        <v>90</v>
      </c>
      <c r="AI14" s="95" t="s">
        <v>90</v>
      </c>
      <c r="AJ14" s="95" t="s">
        <v>90</v>
      </c>
      <c r="AK14" s="95" t="s">
        <v>90</v>
      </c>
      <c r="AL14" s="96">
        <v>5</v>
      </c>
      <c r="AM14" s="34" t="str">
        <f t="shared" si="0"/>
        <v>4110Internal</v>
      </c>
      <c r="AN14" s="34" t="str">
        <f t="shared" si="16"/>
        <v>4110 Creation of a Service to Release Domestic Consumer Data to PCW’s &amp; TPI’s - Internal</v>
      </c>
      <c r="AO14" s="34" t="str">
        <f t="shared" si="1"/>
        <v>Y</v>
      </c>
      <c r="AP14" s="35" t="str">
        <f t="shared" si="2"/>
        <v>SAME</v>
      </c>
      <c r="AQ14" s="35" t="str">
        <f t="shared" si="3"/>
        <v>SAME</v>
      </c>
      <c r="AR14" s="35" t="str">
        <f t="shared" si="4"/>
        <v>SAME</v>
      </c>
      <c r="AS14" s="35">
        <f t="shared" si="5"/>
        <v>0</v>
      </c>
      <c r="AT14" s="35">
        <f t="shared" si="6"/>
        <v>0</v>
      </c>
      <c r="AU14" s="35">
        <f t="shared" si="7"/>
        <v>0</v>
      </c>
      <c r="AV14" s="35">
        <f t="shared" si="8"/>
        <v>0</v>
      </c>
      <c r="AW14" s="35">
        <f t="shared" si="9"/>
        <v>0</v>
      </c>
      <c r="AX14" s="35">
        <f t="shared" si="10"/>
        <v>0</v>
      </c>
      <c r="AY14" s="35" t="str">
        <f t="shared" si="11"/>
        <v>SAME</v>
      </c>
      <c r="AZ14" s="36" t="str">
        <f t="shared" si="12"/>
        <v>NO</v>
      </c>
      <c r="BA14" s="34">
        <f t="shared" si="13"/>
        <v>0</v>
      </c>
      <c r="BB14" s="34" t="b">
        <f t="shared" si="14"/>
        <v>0</v>
      </c>
      <c r="BC14" s="34"/>
      <c r="BD14" s="34">
        <f t="shared" si="15"/>
        <v>0</v>
      </c>
    </row>
    <row r="15" spans="1:56" ht="43.5" customHeight="1" x14ac:dyDescent="0.2">
      <c r="A15" s="8" t="s">
        <v>17</v>
      </c>
      <c r="B15" s="22">
        <v>4110</v>
      </c>
      <c r="C15" s="23" t="s">
        <v>98</v>
      </c>
      <c r="D15" s="23" t="s">
        <v>85</v>
      </c>
      <c r="E15" s="23" t="s">
        <v>86</v>
      </c>
      <c r="F15" s="24">
        <v>42978</v>
      </c>
      <c r="G15" s="22" t="s">
        <v>20</v>
      </c>
      <c r="H15" s="25">
        <v>120.05</v>
      </c>
      <c r="I15" s="70">
        <v>96.731999999999999</v>
      </c>
      <c r="J15" s="70">
        <v>84.468000000000004</v>
      </c>
      <c r="K15" s="70">
        <v>12.263999999999999</v>
      </c>
      <c r="L15" s="70">
        <v>0</v>
      </c>
      <c r="M15" s="97">
        <v>0</v>
      </c>
      <c r="N15" s="27">
        <v>0</v>
      </c>
      <c r="O15" s="28">
        <v>0</v>
      </c>
      <c r="P15" s="28">
        <v>1</v>
      </c>
      <c r="Q15" s="28">
        <v>0</v>
      </c>
      <c r="R15" s="29">
        <v>0</v>
      </c>
      <c r="S15" s="30">
        <v>0</v>
      </c>
      <c r="T15" s="25">
        <v>0</v>
      </c>
      <c r="U15" s="25">
        <v>96.731999999999999</v>
      </c>
      <c r="V15" s="25">
        <v>0</v>
      </c>
      <c r="W15" s="31">
        <v>0</v>
      </c>
      <c r="X15" s="32" t="s">
        <v>87</v>
      </c>
      <c r="Y15" s="33"/>
      <c r="Z15" s="49">
        <v>145</v>
      </c>
      <c r="AA15" s="49" t="s">
        <v>62</v>
      </c>
      <c r="AB15" s="95" t="b">
        <v>1</v>
      </c>
      <c r="AC15" s="49" t="s">
        <v>89</v>
      </c>
      <c r="AD15" s="49" t="s">
        <v>89</v>
      </c>
      <c r="AE15" s="49" t="s">
        <v>32</v>
      </c>
      <c r="AF15" s="95" t="s">
        <v>32</v>
      </c>
      <c r="AG15" s="95" t="s">
        <v>90</v>
      </c>
      <c r="AH15" s="95" t="s">
        <v>90</v>
      </c>
      <c r="AI15" s="95" t="s">
        <v>90</v>
      </c>
      <c r="AJ15" s="95" t="s">
        <v>90</v>
      </c>
      <c r="AK15" s="95" t="s">
        <v>90</v>
      </c>
      <c r="AL15" s="96">
        <v>5</v>
      </c>
      <c r="AM15" s="34" t="str">
        <f t="shared" si="0"/>
        <v>4110Total</v>
      </c>
      <c r="AN15" s="34" t="str">
        <f t="shared" si="16"/>
        <v>4110 Creation of a Service to Release Domestic Consumer Data to PCW’s &amp; TPI’s - Total</v>
      </c>
      <c r="AO15" s="34" t="str">
        <f t="shared" si="1"/>
        <v>Y</v>
      </c>
      <c r="AP15" s="35" t="str">
        <f t="shared" si="2"/>
        <v>SAME</v>
      </c>
      <c r="AQ15" s="35" t="str">
        <f t="shared" si="3"/>
        <v>SAME</v>
      </c>
      <c r="AR15" s="35" t="str">
        <f t="shared" si="4"/>
        <v>SAME</v>
      </c>
      <c r="AS15" s="35">
        <f t="shared" si="5"/>
        <v>0</v>
      </c>
      <c r="AT15" s="35">
        <f t="shared" si="6"/>
        <v>0</v>
      </c>
      <c r="AU15" s="35">
        <f t="shared" si="7"/>
        <v>0</v>
      </c>
      <c r="AV15" s="35">
        <f t="shared" si="8"/>
        <v>0</v>
      </c>
      <c r="AW15" s="35">
        <f t="shared" si="9"/>
        <v>0</v>
      </c>
      <c r="AX15" s="35">
        <f t="shared" si="10"/>
        <v>0</v>
      </c>
      <c r="AY15" s="35" t="str">
        <f t="shared" si="11"/>
        <v>SAME</v>
      </c>
      <c r="AZ15" s="36" t="str">
        <f t="shared" si="12"/>
        <v>NO</v>
      </c>
      <c r="BA15" s="34">
        <f t="shared" si="13"/>
        <v>0</v>
      </c>
      <c r="BB15" s="34" t="b">
        <f t="shared" si="14"/>
        <v>0</v>
      </c>
      <c r="BC15" s="34"/>
      <c r="BD15" s="34">
        <f t="shared" si="15"/>
        <v>0</v>
      </c>
    </row>
    <row r="16" spans="1:56" ht="40.5" customHeight="1" x14ac:dyDescent="0.2">
      <c r="A16" s="8" t="s">
        <v>17</v>
      </c>
      <c r="B16" s="22">
        <v>4161</v>
      </c>
      <c r="C16" s="23" t="s">
        <v>100</v>
      </c>
      <c r="D16" s="23" t="s">
        <v>101</v>
      </c>
      <c r="E16" s="23" t="s">
        <v>102</v>
      </c>
      <c r="F16" s="24" t="s">
        <v>94</v>
      </c>
      <c r="G16" s="22" t="s">
        <v>18</v>
      </c>
      <c r="H16" s="25">
        <v>0</v>
      </c>
      <c r="I16" s="70">
        <v>0</v>
      </c>
      <c r="J16" s="70">
        <v>0</v>
      </c>
      <c r="K16" s="70">
        <v>0</v>
      </c>
      <c r="L16" s="70">
        <v>0</v>
      </c>
      <c r="M16" s="97">
        <v>0</v>
      </c>
      <c r="N16" s="27">
        <v>0</v>
      </c>
      <c r="O16" s="28">
        <v>0</v>
      </c>
      <c r="P16" s="28">
        <v>1</v>
      </c>
      <c r="Q16" s="28">
        <v>0</v>
      </c>
      <c r="R16" s="29">
        <v>0</v>
      </c>
      <c r="S16" s="30">
        <v>0</v>
      </c>
      <c r="T16" s="25">
        <v>0</v>
      </c>
      <c r="U16" s="25">
        <v>0</v>
      </c>
      <c r="V16" s="25">
        <v>0</v>
      </c>
      <c r="W16" s="31">
        <v>0</v>
      </c>
      <c r="X16" s="32" t="s">
        <v>103</v>
      </c>
      <c r="Y16" s="33" t="s">
        <v>99</v>
      </c>
      <c r="Z16" s="49">
        <v>161</v>
      </c>
      <c r="AA16" s="49" t="s">
        <v>63</v>
      </c>
      <c r="AB16" s="95" t="b">
        <v>1</v>
      </c>
      <c r="AC16" s="49" t="s">
        <v>89</v>
      </c>
      <c r="AD16" s="49" t="s">
        <v>89</v>
      </c>
      <c r="AE16" s="49" t="s">
        <v>32</v>
      </c>
      <c r="AF16" s="95" t="s">
        <v>32</v>
      </c>
      <c r="AG16" s="95" t="s">
        <v>90</v>
      </c>
      <c r="AH16" s="95" t="s">
        <v>90</v>
      </c>
      <c r="AI16" s="95" t="s">
        <v>90</v>
      </c>
      <c r="AJ16" s="95" t="s">
        <v>90</v>
      </c>
      <c r="AK16" s="95" t="s">
        <v>90</v>
      </c>
      <c r="AL16" s="96">
        <v>5.5</v>
      </c>
      <c r="AM16" s="34" t="str">
        <f t="shared" si="0"/>
        <v>4161External</v>
      </c>
      <c r="AN16" s="34" t="str">
        <f t="shared" si="16"/>
        <v>4161 Provision of Access to Domestic Consumer Data for PCW’s and TPI’s via Data Enquiry (DES) [Usr Pys] - External</v>
      </c>
      <c r="AO16" s="34" t="str">
        <f t="shared" si="1"/>
        <v>Y</v>
      </c>
      <c r="AP16" s="35" t="str">
        <f t="shared" si="2"/>
        <v>DIFF</v>
      </c>
      <c r="AQ16" s="35" t="str">
        <f t="shared" si="3"/>
        <v>DIFF</v>
      </c>
      <c r="AR16" s="35" t="str">
        <f t="shared" si="4"/>
        <v>SAME</v>
      </c>
      <c r="AS16" s="35">
        <f t="shared" si="5"/>
        <v>0</v>
      </c>
      <c r="AT16" s="35">
        <f t="shared" si="6"/>
        <v>0</v>
      </c>
      <c r="AU16" s="35">
        <f t="shared" si="7"/>
        <v>0</v>
      </c>
      <c r="AV16" s="35">
        <f t="shared" si="8"/>
        <v>0</v>
      </c>
      <c r="AW16" s="35">
        <f t="shared" si="9"/>
        <v>0</v>
      </c>
      <c r="AX16" s="35">
        <f t="shared" si="10"/>
        <v>0</v>
      </c>
      <c r="AY16" s="35" t="str">
        <f t="shared" si="11"/>
        <v>DIFF</v>
      </c>
      <c r="AZ16" s="36" t="str">
        <f t="shared" si="12"/>
        <v>NO</v>
      </c>
      <c r="BA16" s="34">
        <f t="shared" si="13"/>
        <v>0</v>
      </c>
      <c r="BB16" s="34" t="b">
        <f t="shared" si="14"/>
        <v>0</v>
      </c>
      <c r="BC16" s="34"/>
      <c r="BD16" s="34">
        <f t="shared" si="15"/>
        <v>1</v>
      </c>
    </row>
    <row r="17" spans="1:56" ht="40.5" customHeight="1" x14ac:dyDescent="0.2">
      <c r="A17" s="8" t="s">
        <v>17</v>
      </c>
      <c r="B17" s="22">
        <v>4161</v>
      </c>
      <c r="C17" s="23" t="s">
        <v>100</v>
      </c>
      <c r="D17" s="23" t="s">
        <v>101</v>
      </c>
      <c r="E17" s="23" t="s">
        <v>102</v>
      </c>
      <c r="F17" s="24" t="s">
        <v>94</v>
      </c>
      <c r="G17" s="22" t="s">
        <v>19</v>
      </c>
      <c r="H17" s="25">
        <v>9.923</v>
      </c>
      <c r="I17" s="70">
        <v>3.3809999999999998</v>
      </c>
      <c r="J17" s="70">
        <v>5</v>
      </c>
      <c r="K17" s="70">
        <v>-1.619</v>
      </c>
      <c r="L17" s="70">
        <v>0</v>
      </c>
      <c r="M17" s="97">
        <v>0</v>
      </c>
      <c r="N17" s="27">
        <v>0</v>
      </c>
      <c r="O17" s="28">
        <v>0</v>
      </c>
      <c r="P17" s="28">
        <v>1</v>
      </c>
      <c r="Q17" s="28">
        <v>0</v>
      </c>
      <c r="R17" s="29">
        <v>0</v>
      </c>
      <c r="S17" s="30">
        <v>0</v>
      </c>
      <c r="T17" s="25">
        <v>0</v>
      </c>
      <c r="U17" s="25">
        <v>3.3809999999999998</v>
      </c>
      <c r="V17" s="25">
        <v>0</v>
      </c>
      <c r="W17" s="31">
        <v>0</v>
      </c>
      <c r="X17" s="32" t="s">
        <v>103</v>
      </c>
      <c r="Y17" s="33"/>
      <c r="Z17" s="49">
        <v>162</v>
      </c>
      <c r="AA17" s="49" t="s">
        <v>63</v>
      </c>
      <c r="AB17" s="95" t="b">
        <v>1</v>
      </c>
      <c r="AC17" s="49" t="s">
        <v>89</v>
      </c>
      <c r="AD17" s="49" t="s">
        <v>89</v>
      </c>
      <c r="AE17" s="49" t="s">
        <v>32</v>
      </c>
      <c r="AF17" s="95" t="s">
        <v>32</v>
      </c>
      <c r="AG17" s="95" t="s">
        <v>90</v>
      </c>
      <c r="AH17" s="95" t="s">
        <v>90</v>
      </c>
      <c r="AI17" s="95" t="s">
        <v>90</v>
      </c>
      <c r="AJ17" s="95" t="s">
        <v>90</v>
      </c>
      <c r="AK17" s="95" t="s">
        <v>90</v>
      </c>
      <c r="AL17" s="96">
        <v>5.5</v>
      </c>
      <c r="AM17" s="34" t="str">
        <f t="shared" si="0"/>
        <v>4161Internal</v>
      </c>
      <c r="AN17" s="34" t="str">
        <f t="shared" si="16"/>
        <v>4161 Provision of Access to Domestic Consumer Data for PCW’s and TPI’s via Data Enquiry (DES) [Usr Pys] - Internal</v>
      </c>
      <c r="AO17" s="34" t="str">
        <f t="shared" si="1"/>
        <v>Y</v>
      </c>
      <c r="AP17" s="35" t="str">
        <f t="shared" si="2"/>
        <v>DIFF</v>
      </c>
      <c r="AQ17" s="35" t="str">
        <f t="shared" si="3"/>
        <v>DIFF</v>
      </c>
      <c r="AR17" s="35" t="str">
        <f t="shared" si="4"/>
        <v>SAME</v>
      </c>
      <c r="AS17" s="35">
        <f t="shared" si="5"/>
        <v>0</v>
      </c>
      <c r="AT17" s="35">
        <f t="shared" si="6"/>
        <v>0</v>
      </c>
      <c r="AU17" s="35">
        <f t="shared" si="7"/>
        <v>0</v>
      </c>
      <c r="AV17" s="35">
        <f t="shared" si="8"/>
        <v>0</v>
      </c>
      <c r="AW17" s="35">
        <f t="shared" si="9"/>
        <v>0</v>
      </c>
      <c r="AX17" s="35">
        <f t="shared" si="10"/>
        <v>0</v>
      </c>
      <c r="AY17" s="35" t="str">
        <f t="shared" si="11"/>
        <v>DIFF</v>
      </c>
      <c r="AZ17" s="36" t="str">
        <f t="shared" si="12"/>
        <v>NO</v>
      </c>
      <c r="BA17" s="34">
        <f t="shared" si="13"/>
        <v>0</v>
      </c>
      <c r="BB17" s="34" t="b">
        <f t="shared" si="14"/>
        <v>0</v>
      </c>
      <c r="BC17" s="34"/>
      <c r="BD17" s="34">
        <f t="shared" si="15"/>
        <v>1</v>
      </c>
    </row>
    <row r="18" spans="1:56" ht="40.5" customHeight="1" x14ac:dyDescent="0.2">
      <c r="A18" s="8" t="s">
        <v>17</v>
      </c>
      <c r="B18" s="22">
        <v>4161</v>
      </c>
      <c r="C18" s="23" t="s">
        <v>100</v>
      </c>
      <c r="D18" s="23" t="s">
        <v>101</v>
      </c>
      <c r="E18" s="23" t="s">
        <v>102</v>
      </c>
      <c r="F18" s="24" t="s">
        <v>94</v>
      </c>
      <c r="G18" s="22" t="s">
        <v>20</v>
      </c>
      <c r="H18" s="25">
        <v>9.923</v>
      </c>
      <c r="I18" s="70">
        <v>3.3809999999999998</v>
      </c>
      <c r="J18" s="70">
        <v>5</v>
      </c>
      <c r="K18" s="70">
        <v>-1.619</v>
      </c>
      <c r="L18" s="70">
        <v>0</v>
      </c>
      <c r="M18" s="97">
        <v>0</v>
      </c>
      <c r="N18" s="27">
        <v>0</v>
      </c>
      <c r="O18" s="28">
        <v>0</v>
      </c>
      <c r="P18" s="28">
        <v>1</v>
      </c>
      <c r="Q18" s="28">
        <v>0</v>
      </c>
      <c r="R18" s="29">
        <v>0</v>
      </c>
      <c r="S18" s="30">
        <v>0</v>
      </c>
      <c r="T18" s="25">
        <v>0</v>
      </c>
      <c r="U18" s="25">
        <v>3.3809999999999998</v>
      </c>
      <c r="V18" s="25">
        <v>0</v>
      </c>
      <c r="W18" s="31">
        <v>0</v>
      </c>
      <c r="X18" s="32" t="s">
        <v>103</v>
      </c>
      <c r="Y18" s="33"/>
      <c r="Z18" s="49">
        <v>163</v>
      </c>
      <c r="AA18" s="49" t="s">
        <v>63</v>
      </c>
      <c r="AB18" s="95" t="b">
        <v>1</v>
      </c>
      <c r="AC18" s="49" t="s">
        <v>89</v>
      </c>
      <c r="AD18" s="49" t="s">
        <v>89</v>
      </c>
      <c r="AE18" s="49" t="s">
        <v>32</v>
      </c>
      <c r="AF18" s="95" t="s">
        <v>32</v>
      </c>
      <c r="AG18" s="95" t="s">
        <v>90</v>
      </c>
      <c r="AH18" s="95" t="s">
        <v>90</v>
      </c>
      <c r="AI18" s="95" t="s">
        <v>90</v>
      </c>
      <c r="AJ18" s="95" t="s">
        <v>90</v>
      </c>
      <c r="AK18" s="95" t="s">
        <v>90</v>
      </c>
      <c r="AL18" s="96">
        <v>5.5</v>
      </c>
      <c r="AM18" s="34" t="str">
        <f t="shared" si="0"/>
        <v>4161Total</v>
      </c>
      <c r="AN18" s="34" t="str">
        <f t="shared" si="16"/>
        <v>4161 Provision of Access to Domestic Consumer Data for PCW’s and TPI’s via Data Enquiry (DES) [Usr Pys] - Total</v>
      </c>
      <c r="AO18" s="34" t="str">
        <f t="shared" si="1"/>
        <v>Y</v>
      </c>
      <c r="AP18" s="35" t="str">
        <f t="shared" si="2"/>
        <v>DIFF</v>
      </c>
      <c r="AQ18" s="35" t="str">
        <f t="shared" si="3"/>
        <v>DIFF</v>
      </c>
      <c r="AR18" s="35" t="str">
        <f t="shared" si="4"/>
        <v>SAME</v>
      </c>
      <c r="AS18" s="35">
        <f t="shared" si="5"/>
        <v>0</v>
      </c>
      <c r="AT18" s="35">
        <f t="shared" si="6"/>
        <v>0</v>
      </c>
      <c r="AU18" s="35">
        <f t="shared" si="7"/>
        <v>0</v>
      </c>
      <c r="AV18" s="35">
        <f t="shared" si="8"/>
        <v>0</v>
      </c>
      <c r="AW18" s="35">
        <f t="shared" si="9"/>
        <v>0</v>
      </c>
      <c r="AX18" s="35">
        <f t="shared" si="10"/>
        <v>0</v>
      </c>
      <c r="AY18" s="35" t="str">
        <f t="shared" si="11"/>
        <v>DIFF</v>
      </c>
      <c r="AZ18" s="36" t="str">
        <f t="shared" si="12"/>
        <v>NO</v>
      </c>
      <c r="BA18" s="34">
        <f t="shared" si="13"/>
        <v>0</v>
      </c>
      <c r="BB18" s="34" t="b">
        <f t="shared" si="14"/>
        <v>0</v>
      </c>
      <c r="BC18" s="34"/>
      <c r="BD18" s="34">
        <f t="shared" si="15"/>
        <v>2</v>
      </c>
    </row>
    <row r="19" spans="1:56" ht="28" x14ac:dyDescent="0.2">
      <c r="A19" s="8" t="s">
        <v>17</v>
      </c>
      <c r="B19" s="22">
        <v>4160</v>
      </c>
      <c r="C19" s="23" t="s">
        <v>104</v>
      </c>
      <c r="D19" s="23" t="s">
        <v>105</v>
      </c>
      <c r="E19" s="23" t="s">
        <v>106</v>
      </c>
      <c r="F19" s="24" t="s">
        <v>94</v>
      </c>
      <c r="G19" s="22" t="s">
        <v>18</v>
      </c>
      <c r="H19" s="25">
        <v>0</v>
      </c>
      <c r="I19" s="25">
        <v>0</v>
      </c>
      <c r="J19" s="25">
        <v>0</v>
      </c>
      <c r="K19" s="25">
        <v>0</v>
      </c>
      <c r="L19" s="25">
        <v>0</v>
      </c>
      <c r="M19" s="26">
        <v>0</v>
      </c>
      <c r="N19" s="27">
        <v>0</v>
      </c>
      <c r="O19" s="28">
        <v>0</v>
      </c>
      <c r="P19" s="28">
        <v>1</v>
      </c>
      <c r="Q19" s="28">
        <v>0</v>
      </c>
      <c r="R19" s="29">
        <v>0</v>
      </c>
      <c r="S19" s="30">
        <v>0</v>
      </c>
      <c r="T19" s="25">
        <v>0</v>
      </c>
      <c r="U19" s="25">
        <v>0</v>
      </c>
      <c r="V19" s="25">
        <v>0</v>
      </c>
      <c r="W19" s="31">
        <v>0</v>
      </c>
      <c r="X19" s="32" t="s">
        <v>87</v>
      </c>
      <c r="Y19" s="33"/>
      <c r="Z19" s="49">
        <v>164</v>
      </c>
      <c r="AA19" s="49" t="s">
        <v>63</v>
      </c>
      <c r="AB19" s="95" t="b">
        <v>1</v>
      </c>
      <c r="AC19" s="49" t="s">
        <v>59</v>
      </c>
      <c r="AD19" s="49" t="s">
        <v>59</v>
      </c>
      <c r="AE19" s="49" t="s">
        <v>32</v>
      </c>
      <c r="AF19" s="95" t="s">
        <v>32</v>
      </c>
      <c r="AG19" s="95" t="s">
        <v>90</v>
      </c>
      <c r="AH19" s="95" t="s">
        <v>90</v>
      </c>
      <c r="AI19" s="95" t="s">
        <v>90</v>
      </c>
      <c r="AJ19" s="95" t="s">
        <v>90</v>
      </c>
      <c r="AK19" s="95" t="s">
        <v>90</v>
      </c>
      <c r="AL19" s="96">
        <v>0</v>
      </c>
      <c r="AM19" s="34" t="str">
        <f t="shared" si="0"/>
        <v>4160External</v>
      </c>
      <c r="AN19" s="34" t="str">
        <f t="shared" si="16"/>
        <v>4160 Provision of data for TRAS relating to permission provided in UNC0574 - External</v>
      </c>
      <c r="AO19" s="34" t="str">
        <f t="shared" si="1"/>
        <v>Y</v>
      </c>
      <c r="AP19" s="35" t="str">
        <f t="shared" si="2"/>
        <v>SAME</v>
      </c>
      <c r="AQ19" s="35" t="str">
        <f t="shared" si="3"/>
        <v>SAME</v>
      </c>
      <c r="AR19" s="35" t="str">
        <f t="shared" si="4"/>
        <v>SAME</v>
      </c>
      <c r="AS19" s="35">
        <f t="shared" si="5"/>
        <v>0</v>
      </c>
      <c r="AT19" s="35">
        <f t="shared" si="6"/>
        <v>0</v>
      </c>
      <c r="AU19" s="35">
        <f t="shared" si="7"/>
        <v>0</v>
      </c>
      <c r="AV19" s="35">
        <f t="shared" si="8"/>
        <v>0</v>
      </c>
      <c r="AW19" s="35">
        <f t="shared" si="9"/>
        <v>0</v>
      </c>
      <c r="AX19" s="35">
        <f t="shared" si="10"/>
        <v>0</v>
      </c>
      <c r="AY19" s="35" t="str">
        <f t="shared" si="11"/>
        <v>SAME</v>
      </c>
      <c r="AZ19" s="36" t="str">
        <f t="shared" si="12"/>
        <v>NO</v>
      </c>
      <c r="BA19" s="34">
        <f t="shared" si="13"/>
        <v>0</v>
      </c>
      <c r="BB19" s="34" t="b">
        <f t="shared" si="14"/>
        <v>0</v>
      </c>
      <c r="BC19" s="34"/>
      <c r="BD19" s="34">
        <f t="shared" si="15"/>
        <v>0</v>
      </c>
    </row>
    <row r="20" spans="1:56" ht="28" x14ac:dyDescent="0.2">
      <c r="A20" s="8" t="s">
        <v>17</v>
      </c>
      <c r="B20" s="22">
        <v>4160</v>
      </c>
      <c r="C20" s="23" t="s">
        <v>104</v>
      </c>
      <c r="D20" s="23" t="s">
        <v>105</v>
      </c>
      <c r="E20" s="23" t="s">
        <v>106</v>
      </c>
      <c r="F20" s="24" t="s">
        <v>94</v>
      </c>
      <c r="G20" s="22" t="s">
        <v>19</v>
      </c>
      <c r="H20" s="25">
        <v>0</v>
      </c>
      <c r="I20" s="25">
        <v>0</v>
      </c>
      <c r="J20" s="25">
        <v>0</v>
      </c>
      <c r="K20" s="25">
        <v>0</v>
      </c>
      <c r="L20" s="25">
        <v>0</v>
      </c>
      <c r="M20" s="26">
        <v>0</v>
      </c>
      <c r="N20" s="27">
        <v>0</v>
      </c>
      <c r="O20" s="28">
        <v>0</v>
      </c>
      <c r="P20" s="28">
        <v>1</v>
      </c>
      <c r="Q20" s="28">
        <v>0</v>
      </c>
      <c r="R20" s="29">
        <v>0</v>
      </c>
      <c r="S20" s="30">
        <v>0</v>
      </c>
      <c r="T20" s="25">
        <v>0</v>
      </c>
      <c r="U20" s="25">
        <v>0</v>
      </c>
      <c r="V20" s="25">
        <v>0</v>
      </c>
      <c r="W20" s="31">
        <v>0</v>
      </c>
      <c r="X20" s="32" t="s">
        <v>87</v>
      </c>
      <c r="Y20" s="33"/>
      <c r="Z20" s="49">
        <v>165</v>
      </c>
      <c r="AA20" s="49" t="s">
        <v>63</v>
      </c>
      <c r="AB20" s="95" t="b">
        <v>1</v>
      </c>
      <c r="AC20" s="49" t="s">
        <v>59</v>
      </c>
      <c r="AD20" s="49" t="s">
        <v>59</v>
      </c>
      <c r="AE20" s="49" t="s">
        <v>32</v>
      </c>
      <c r="AF20" s="95" t="s">
        <v>32</v>
      </c>
      <c r="AG20" s="95" t="s">
        <v>90</v>
      </c>
      <c r="AH20" s="95" t="s">
        <v>90</v>
      </c>
      <c r="AI20" s="95" t="s">
        <v>90</v>
      </c>
      <c r="AJ20" s="95" t="s">
        <v>90</v>
      </c>
      <c r="AK20" s="95" t="s">
        <v>90</v>
      </c>
      <c r="AL20" s="96">
        <v>0</v>
      </c>
      <c r="AM20" s="34" t="str">
        <f t="shared" si="0"/>
        <v>4160Internal</v>
      </c>
      <c r="AN20" s="34" t="str">
        <f t="shared" si="16"/>
        <v>4160 Provision of data for TRAS relating to permission provided in UNC0574 - Internal</v>
      </c>
      <c r="AO20" s="34" t="str">
        <f t="shared" si="1"/>
        <v>Y</v>
      </c>
      <c r="AP20" s="35" t="str">
        <f t="shared" si="2"/>
        <v>SAME</v>
      </c>
      <c r="AQ20" s="35" t="str">
        <f t="shared" si="3"/>
        <v>SAME</v>
      </c>
      <c r="AR20" s="35" t="str">
        <f t="shared" si="4"/>
        <v>SAME</v>
      </c>
      <c r="AS20" s="35">
        <f t="shared" si="5"/>
        <v>0</v>
      </c>
      <c r="AT20" s="35">
        <f t="shared" si="6"/>
        <v>0</v>
      </c>
      <c r="AU20" s="35">
        <f t="shared" si="7"/>
        <v>0</v>
      </c>
      <c r="AV20" s="35">
        <f t="shared" si="8"/>
        <v>0</v>
      </c>
      <c r="AW20" s="35">
        <f t="shared" si="9"/>
        <v>0</v>
      </c>
      <c r="AX20" s="35">
        <f t="shared" si="10"/>
        <v>0</v>
      </c>
      <c r="AY20" s="35" t="str">
        <f t="shared" si="11"/>
        <v>SAME</v>
      </c>
      <c r="AZ20" s="36" t="str">
        <f t="shared" si="12"/>
        <v>NO</v>
      </c>
      <c r="BA20" s="34">
        <f t="shared" si="13"/>
        <v>0</v>
      </c>
      <c r="BB20" s="34" t="b">
        <f t="shared" si="14"/>
        <v>0</v>
      </c>
      <c r="BC20" s="34"/>
      <c r="BD20" s="34">
        <f t="shared" si="15"/>
        <v>0</v>
      </c>
    </row>
    <row r="21" spans="1:56" ht="28" x14ac:dyDescent="0.2">
      <c r="A21" s="8" t="s">
        <v>17</v>
      </c>
      <c r="B21" s="22">
        <v>4160</v>
      </c>
      <c r="C21" s="23" t="s">
        <v>104</v>
      </c>
      <c r="D21" s="23" t="s">
        <v>105</v>
      </c>
      <c r="E21" s="23" t="s">
        <v>106</v>
      </c>
      <c r="F21" s="24" t="s">
        <v>94</v>
      </c>
      <c r="G21" s="22" t="s">
        <v>20</v>
      </c>
      <c r="H21" s="25">
        <v>0</v>
      </c>
      <c r="I21" s="25">
        <v>0</v>
      </c>
      <c r="J21" s="25">
        <v>0</v>
      </c>
      <c r="K21" s="25">
        <v>0</v>
      </c>
      <c r="L21" s="25">
        <v>0</v>
      </c>
      <c r="M21" s="26">
        <v>0</v>
      </c>
      <c r="N21" s="27">
        <v>0</v>
      </c>
      <c r="O21" s="28">
        <v>0</v>
      </c>
      <c r="P21" s="28">
        <v>1</v>
      </c>
      <c r="Q21" s="28">
        <v>0</v>
      </c>
      <c r="R21" s="29">
        <v>0</v>
      </c>
      <c r="S21" s="30">
        <v>0</v>
      </c>
      <c r="T21" s="25">
        <v>0</v>
      </c>
      <c r="U21" s="25">
        <v>0</v>
      </c>
      <c r="V21" s="25">
        <v>0</v>
      </c>
      <c r="W21" s="31">
        <v>0</v>
      </c>
      <c r="X21" s="32" t="s">
        <v>87</v>
      </c>
      <c r="Y21" s="33"/>
      <c r="Z21" s="49">
        <v>166</v>
      </c>
      <c r="AA21" s="49" t="s">
        <v>63</v>
      </c>
      <c r="AB21" s="95" t="b">
        <v>1</v>
      </c>
      <c r="AC21" s="49" t="s">
        <v>59</v>
      </c>
      <c r="AD21" s="49" t="s">
        <v>59</v>
      </c>
      <c r="AE21" s="49" t="s">
        <v>32</v>
      </c>
      <c r="AF21" s="95" t="s">
        <v>32</v>
      </c>
      <c r="AG21" s="95" t="s">
        <v>90</v>
      </c>
      <c r="AH21" s="95" t="s">
        <v>90</v>
      </c>
      <c r="AI21" s="95" t="s">
        <v>90</v>
      </c>
      <c r="AJ21" s="95" t="s">
        <v>90</v>
      </c>
      <c r="AK21" s="95" t="s">
        <v>90</v>
      </c>
      <c r="AL21" s="96">
        <v>0</v>
      </c>
      <c r="AM21" s="34" t="str">
        <f t="shared" si="0"/>
        <v>4160Total</v>
      </c>
      <c r="AN21" s="34" t="str">
        <f t="shared" si="16"/>
        <v>4160 Provision of data for TRAS relating to permission provided in UNC0574 - Total</v>
      </c>
      <c r="AO21" s="34" t="str">
        <f t="shared" si="1"/>
        <v>Y</v>
      </c>
      <c r="AP21" s="35" t="str">
        <f t="shared" si="2"/>
        <v>SAME</v>
      </c>
      <c r="AQ21" s="35" t="str">
        <f t="shared" si="3"/>
        <v>SAME</v>
      </c>
      <c r="AR21" s="35" t="str">
        <f t="shared" si="4"/>
        <v>SAME</v>
      </c>
      <c r="AS21" s="35">
        <f t="shared" si="5"/>
        <v>0</v>
      </c>
      <c r="AT21" s="35">
        <f t="shared" si="6"/>
        <v>0</v>
      </c>
      <c r="AU21" s="35">
        <f t="shared" si="7"/>
        <v>0</v>
      </c>
      <c r="AV21" s="35">
        <f t="shared" si="8"/>
        <v>0</v>
      </c>
      <c r="AW21" s="35">
        <f t="shared" si="9"/>
        <v>0</v>
      </c>
      <c r="AX21" s="35">
        <f t="shared" si="10"/>
        <v>0</v>
      </c>
      <c r="AY21" s="35" t="str">
        <f t="shared" si="11"/>
        <v>SAME</v>
      </c>
      <c r="AZ21" s="36" t="str">
        <f t="shared" si="12"/>
        <v>NO</v>
      </c>
      <c r="BA21" s="34">
        <f t="shared" si="13"/>
        <v>0</v>
      </c>
      <c r="BB21" s="34" t="b">
        <f t="shared" si="14"/>
        <v>0</v>
      </c>
      <c r="BC21" s="34"/>
      <c r="BD21" s="34">
        <f t="shared" si="15"/>
        <v>0</v>
      </c>
    </row>
    <row r="22" spans="1:56" x14ac:dyDescent="0.2">
      <c r="A22" s="8" t="s">
        <v>17</v>
      </c>
      <c r="B22" s="22">
        <v>4242</v>
      </c>
      <c r="C22" s="23" t="s">
        <v>107</v>
      </c>
      <c r="D22" s="23" t="s">
        <v>101</v>
      </c>
      <c r="E22" s="23" t="s">
        <v>102</v>
      </c>
      <c r="F22" s="24" t="s">
        <v>94</v>
      </c>
      <c r="G22" s="22" t="s">
        <v>18</v>
      </c>
      <c r="H22" s="25">
        <v>0</v>
      </c>
      <c r="I22" s="25">
        <v>0</v>
      </c>
      <c r="J22" s="25">
        <v>0</v>
      </c>
      <c r="K22" s="25">
        <v>0</v>
      </c>
      <c r="L22" s="25">
        <v>0</v>
      </c>
      <c r="M22" s="26">
        <v>0</v>
      </c>
      <c r="N22" s="27">
        <v>0</v>
      </c>
      <c r="O22" s="28">
        <v>0</v>
      </c>
      <c r="P22" s="28">
        <v>1</v>
      </c>
      <c r="Q22" s="28">
        <v>0</v>
      </c>
      <c r="R22" s="29">
        <v>0</v>
      </c>
      <c r="S22" s="30">
        <v>0</v>
      </c>
      <c r="T22" s="25">
        <v>0</v>
      </c>
      <c r="U22" s="25">
        <v>0</v>
      </c>
      <c r="V22" s="25">
        <v>0</v>
      </c>
      <c r="W22" s="31">
        <v>0</v>
      </c>
      <c r="X22" s="32" t="s">
        <v>87</v>
      </c>
      <c r="Y22" s="33" t="s">
        <v>108</v>
      </c>
      <c r="Z22" s="49">
        <v>188</v>
      </c>
      <c r="AA22" s="49" t="s">
        <v>63</v>
      </c>
      <c r="AB22" s="95" t="b">
        <v>1</v>
      </c>
      <c r="AC22" s="49" t="s">
        <v>59</v>
      </c>
      <c r="AD22" s="49" t="s">
        <v>59</v>
      </c>
      <c r="AE22" s="49" t="s">
        <v>32</v>
      </c>
      <c r="AF22" s="95" t="s">
        <v>32</v>
      </c>
      <c r="AG22" s="95" t="s">
        <v>90</v>
      </c>
      <c r="AH22" s="95" t="s">
        <v>32</v>
      </c>
      <c r="AI22" s="95" t="s">
        <v>32</v>
      </c>
      <c r="AJ22" s="95" t="s">
        <v>32</v>
      </c>
      <c r="AK22" s="95" t="s">
        <v>32</v>
      </c>
      <c r="AL22" s="96">
        <v>1</v>
      </c>
      <c r="AM22" s="34" t="str">
        <f t="shared" si="0"/>
        <v>4242External</v>
      </c>
      <c r="AN22" s="34" t="str">
        <f t="shared" si="16"/>
        <v>4242 Monthly provision of national S&amp;U statistics - External</v>
      </c>
      <c r="AO22" s="34" t="str">
        <f t="shared" si="1"/>
        <v>Y</v>
      </c>
      <c r="AP22" s="35" t="str">
        <f t="shared" si="2"/>
        <v>SAME</v>
      </c>
      <c r="AQ22" s="35" t="str">
        <f t="shared" si="3"/>
        <v>SAME</v>
      </c>
      <c r="AR22" s="35" t="str">
        <f t="shared" si="4"/>
        <v>DIFF</v>
      </c>
      <c r="AS22" s="35">
        <f t="shared" si="5"/>
        <v>0</v>
      </c>
      <c r="AT22" s="35">
        <f t="shared" si="6"/>
        <v>0</v>
      </c>
      <c r="AU22" s="35">
        <f t="shared" si="7"/>
        <v>0</v>
      </c>
      <c r="AV22" s="35">
        <f t="shared" si="8"/>
        <v>0</v>
      </c>
      <c r="AW22" s="35">
        <f t="shared" si="9"/>
        <v>0</v>
      </c>
      <c r="AX22" s="35">
        <f t="shared" si="10"/>
        <v>0</v>
      </c>
      <c r="AY22" s="35" t="str">
        <f t="shared" si="11"/>
        <v>SAME</v>
      </c>
      <c r="AZ22" s="36" t="str">
        <f t="shared" si="12"/>
        <v>NO</v>
      </c>
      <c r="BA22" s="34">
        <f t="shared" si="13"/>
        <v>0</v>
      </c>
      <c r="BB22" s="34" t="b">
        <f t="shared" si="14"/>
        <v>0</v>
      </c>
      <c r="BC22" s="34"/>
      <c r="BD22" s="34">
        <f t="shared" si="15"/>
        <v>1</v>
      </c>
    </row>
    <row r="23" spans="1:56" x14ac:dyDescent="0.2">
      <c r="A23" s="8" t="s">
        <v>17</v>
      </c>
      <c r="B23" s="22">
        <v>4242</v>
      </c>
      <c r="C23" s="23" t="s">
        <v>107</v>
      </c>
      <c r="D23" s="23" t="s">
        <v>101</v>
      </c>
      <c r="E23" s="23" t="s">
        <v>102</v>
      </c>
      <c r="F23" s="24" t="s">
        <v>94</v>
      </c>
      <c r="G23" s="22" t="s">
        <v>19</v>
      </c>
      <c r="H23" s="25">
        <v>0</v>
      </c>
      <c r="I23" s="25">
        <v>0</v>
      </c>
      <c r="J23" s="25">
        <v>0</v>
      </c>
      <c r="K23" s="25">
        <v>0</v>
      </c>
      <c r="L23" s="25">
        <v>0</v>
      </c>
      <c r="M23" s="26">
        <v>0</v>
      </c>
      <c r="N23" s="27">
        <v>0</v>
      </c>
      <c r="O23" s="28">
        <v>0</v>
      </c>
      <c r="P23" s="28">
        <v>1</v>
      </c>
      <c r="Q23" s="28">
        <v>0</v>
      </c>
      <c r="R23" s="29">
        <v>0</v>
      </c>
      <c r="S23" s="30">
        <v>0</v>
      </c>
      <c r="T23" s="25">
        <v>0</v>
      </c>
      <c r="U23" s="25">
        <v>0</v>
      </c>
      <c r="V23" s="25">
        <v>0</v>
      </c>
      <c r="W23" s="31">
        <v>0</v>
      </c>
      <c r="X23" s="32" t="s">
        <v>87</v>
      </c>
      <c r="Y23" s="33"/>
      <c r="Z23" s="49">
        <v>189</v>
      </c>
      <c r="AA23" s="49" t="s">
        <v>63</v>
      </c>
      <c r="AB23" s="95" t="b">
        <v>1</v>
      </c>
      <c r="AC23" s="49" t="s">
        <v>59</v>
      </c>
      <c r="AD23" s="49" t="s">
        <v>59</v>
      </c>
      <c r="AE23" s="49" t="s">
        <v>32</v>
      </c>
      <c r="AF23" s="95" t="s">
        <v>32</v>
      </c>
      <c r="AG23" s="95" t="s">
        <v>90</v>
      </c>
      <c r="AH23" s="95" t="s">
        <v>32</v>
      </c>
      <c r="AI23" s="95" t="s">
        <v>32</v>
      </c>
      <c r="AJ23" s="95" t="s">
        <v>32</v>
      </c>
      <c r="AK23" s="95" t="s">
        <v>32</v>
      </c>
      <c r="AL23" s="96">
        <v>1</v>
      </c>
      <c r="AM23" s="34" t="str">
        <f t="shared" si="0"/>
        <v>4242Internal</v>
      </c>
      <c r="AN23" s="34" t="str">
        <f t="shared" si="16"/>
        <v>4242 Monthly provision of national S&amp;U statistics - Internal</v>
      </c>
      <c r="AO23" s="34" t="str">
        <f t="shared" si="1"/>
        <v>Y</v>
      </c>
      <c r="AP23" s="35" t="str">
        <f t="shared" si="2"/>
        <v>SAME</v>
      </c>
      <c r="AQ23" s="35" t="str">
        <f t="shared" si="3"/>
        <v>SAME</v>
      </c>
      <c r="AR23" s="35" t="str">
        <f t="shared" si="4"/>
        <v>DIFF</v>
      </c>
      <c r="AS23" s="35">
        <f t="shared" si="5"/>
        <v>0</v>
      </c>
      <c r="AT23" s="35">
        <f t="shared" si="6"/>
        <v>0</v>
      </c>
      <c r="AU23" s="35">
        <f t="shared" si="7"/>
        <v>0</v>
      </c>
      <c r="AV23" s="35">
        <f t="shared" si="8"/>
        <v>0</v>
      </c>
      <c r="AW23" s="35">
        <f t="shared" si="9"/>
        <v>0</v>
      </c>
      <c r="AX23" s="35">
        <f t="shared" si="10"/>
        <v>0</v>
      </c>
      <c r="AY23" s="35" t="str">
        <f t="shared" si="11"/>
        <v>SAME</v>
      </c>
      <c r="AZ23" s="36" t="str">
        <f t="shared" si="12"/>
        <v>NO</v>
      </c>
      <c r="BA23" s="34">
        <f t="shared" si="13"/>
        <v>0</v>
      </c>
      <c r="BB23" s="34" t="b">
        <f t="shared" si="14"/>
        <v>0</v>
      </c>
      <c r="BC23" s="34"/>
      <c r="BD23" s="34">
        <f t="shared" si="15"/>
        <v>1</v>
      </c>
    </row>
    <row r="24" spans="1:56" x14ac:dyDescent="0.2">
      <c r="A24" s="8" t="s">
        <v>17</v>
      </c>
      <c r="B24" s="22">
        <v>4242</v>
      </c>
      <c r="C24" s="23" t="s">
        <v>107</v>
      </c>
      <c r="D24" s="23" t="s">
        <v>101</v>
      </c>
      <c r="E24" s="23" t="s">
        <v>102</v>
      </c>
      <c r="F24" s="24" t="s">
        <v>94</v>
      </c>
      <c r="G24" s="22" t="s">
        <v>20</v>
      </c>
      <c r="H24" s="25">
        <v>0</v>
      </c>
      <c r="I24" s="25">
        <v>0</v>
      </c>
      <c r="J24" s="25">
        <v>0</v>
      </c>
      <c r="K24" s="25">
        <v>0</v>
      </c>
      <c r="L24" s="25">
        <v>0</v>
      </c>
      <c r="M24" s="26">
        <v>0</v>
      </c>
      <c r="N24" s="27">
        <v>0</v>
      </c>
      <c r="O24" s="28">
        <v>0</v>
      </c>
      <c r="P24" s="28">
        <v>1</v>
      </c>
      <c r="Q24" s="28">
        <v>0</v>
      </c>
      <c r="R24" s="29">
        <v>0</v>
      </c>
      <c r="S24" s="30">
        <v>0</v>
      </c>
      <c r="T24" s="25">
        <v>0</v>
      </c>
      <c r="U24" s="25">
        <v>0</v>
      </c>
      <c r="V24" s="25">
        <v>0</v>
      </c>
      <c r="W24" s="31">
        <v>0</v>
      </c>
      <c r="X24" s="32" t="s">
        <v>87</v>
      </c>
      <c r="Y24" s="33"/>
      <c r="Z24" s="49">
        <v>190</v>
      </c>
      <c r="AA24" s="49" t="s">
        <v>63</v>
      </c>
      <c r="AB24" s="95" t="b">
        <v>1</v>
      </c>
      <c r="AC24" s="49" t="s">
        <v>59</v>
      </c>
      <c r="AD24" s="49" t="s">
        <v>59</v>
      </c>
      <c r="AE24" s="49" t="s">
        <v>32</v>
      </c>
      <c r="AF24" s="95" t="s">
        <v>32</v>
      </c>
      <c r="AG24" s="95" t="s">
        <v>90</v>
      </c>
      <c r="AH24" s="95" t="s">
        <v>32</v>
      </c>
      <c r="AI24" s="95" t="s">
        <v>32</v>
      </c>
      <c r="AJ24" s="95" t="s">
        <v>32</v>
      </c>
      <c r="AK24" s="95" t="s">
        <v>32</v>
      </c>
      <c r="AL24" s="96">
        <v>1</v>
      </c>
      <c r="AM24" s="34" t="str">
        <f t="shared" si="0"/>
        <v>4242Total</v>
      </c>
      <c r="AN24" s="34" t="str">
        <f t="shared" si="16"/>
        <v>4242 Monthly provision of national S&amp;U statistics - Total</v>
      </c>
      <c r="AO24" s="34" t="str">
        <f t="shared" si="1"/>
        <v>Y</v>
      </c>
      <c r="AP24" s="35" t="str">
        <f t="shared" si="2"/>
        <v>SAME</v>
      </c>
      <c r="AQ24" s="35" t="str">
        <f t="shared" si="3"/>
        <v>SAME</v>
      </c>
      <c r="AR24" s="35" t="str">
        <f t="shared" si="4"/>
        <v>DIFF</v>
      </c>
      <c r="AS24" s="35">
        <f t="shared" si="5"/>
        <v>0</v>
      </c>
      <c r="AT24" s="35">
        <f t="shared" si="6"/>
        <v>0</v>
      </c>
      <c r="AU24" s="35">
        <f t="shared" si="7"/>
        <v>0</v>
      </c>
      <c r="AV24" s="35">
        <f t="shared" si="8"/>
        <v>0</v>
      </c>
      <c r="AW24" s="35">
        <f t="shared" si="9"/>
        <v>0</v>
      </c>
      <c r="AX24" s="35">
        <f t="shared" si="10"/>
        <v>0</v>
      </c>
      <c r="AY24" s="35" t="str">
        <f t="shared" si="11"/>
        <v>SAME</v>
      </c>
      <c r="AZ24" s="36" t="str">
        <f t="shared" si="12"/>
        <v>NO</v>
      </c>
      <c r="BA24" s="34">
        <f t="shared" si="13"/>
        <v>0</v>
      </c>
      <c r="BB24" s="34" t="b">
        <f t="shared" si="14"/>
        <v>0</v>
      </c>
      <c r="BC24" s="34"/>
      <c r="BD24" s="34">
        <f t="shared" si="15"/>
        <v>2</v>
      </c>
    </row>
    <row r="25" spans="1:56" ht="33" customHeight="1" x14ac:dyDescent="0.2">
      <c r="A25" s="8" t="s">
        <v>17</v>
      </c>
      <c r="B25" s="22">
        <v>4248</v>
      </c>
      <c r="C25" s="23" t="s">
        <v>109</v>
      </c>
      <c r="D25" s="23" t="s">
        <v>101</v>
      </c>
      <c r="E25" s="23" t="s">
        <v>102</v>
      </c>
      <c r="F25" s="24" t="s">
        <v>94</v>
      </c>
      <c r="G25" s="22" t="s">
        <v>18</v>
      </c>
      <c r="H25" s="25">
        <v>0</v>
      </c>
      <c r="I25" s="25">
        <v>0</v>
      </c>
      <c r="J25" s="25">
        <v>0</v>
      </c>
      <c r="K25" s="25">
        <v>0</v>
      </c>
      <c r="L25" s="25">
        <v>0</v>
      </c>
      <c r="M25" s="26">
        <v>0</v>
      </c>
      <c r="N25" s="27">
        <v>0</v>
      </c>
      <c r="O25" s="28">
        <v>0</v>
      </c>
      <c r="P25" s="28">
        <v>1</v>
      </c>
      <c r="Q25" s="28">
        <v>0</v>
      </c>
      <c r="R25" s="29">
        <v>0</v>
      </c>
      <c r="S25" s="30">
        <v>0</v>
      </c>
      <c r="T25" s="25">
        <v>0</v>
      </c>
      <c r="U25" s="25">
        <v>0</v>
      </c>
      <c r="V25" s="25">
        <v>0</v>
      </c>
      <c r="W25" s="31">
        <v>0</v>
      </c>
      <c r="X25" s="32" t="s">
        <v>87</v>
      </c>
      <c r="Y25" s="33" t="s">
        <v>108</v>
      </c>
      <c r="Z25" s="49">
        <v>191</v>
      </c>
      <c r="AA25" s="49" t="s">
        <v>63</v>
      </c>
      <c r="AB25" s="95" t="b">
        <v>0</v>
      </c>
      <c r="AC25" s="49" t="s">
        <v>89</v>
      </c>
      <c r="AD25" s="49" t="s">
        <v>89</v>
      </c>
      <c r="AE25" s="49" t="s">
        <v>32</v>
      </c>
      <c r="AF25" s="95" t="s">
        <v>32</v>
      </c>
      <c r="AG25" s="95" t="s">
        <v>90</v>
      </c>
      <c r="AH25" s="95" t="s">
        <v>32</v>
      </c>
      <c r="AI25" s="95" t="s">
        <v>32</v>
      </c>
      <c r="AJ25" s="95" t="s">
        <v>32</v>
      </c>
      <c r="AK25" s="95" t="s">
        <v>32</v>
      </c>
      <c r="AL25" s="96">
        <v>6</v>
      </c>
      <c r="AM25" s="34" t="str">
        <f t="shared" si="0"/>
        <v>4248External</v>
      </c>
      <c r="AN25" s="34" t="str">
        <f t="shared" si="16"/>
        <v>4248 Quarterly smart metering reporting for HS&amp;E and GDNs - External</v>
      </c>
      <c r="AO25" s="34" t="str">
        <f t="shared" si="1"/>
        <v>Y</v>
      </c>
      <c r="AP25" s="35" t="str">
        <f t="shared" si="2"/>
        <v>SAME</v>
      </c>
      <c r="AQ25" s="35" t="str">
        <f t="shared" si="3"/>
        <v>SAME</v>
      </c>
      <c r="AR25" s="35" t="str">
        <f t="shared" si="4"/>
        <v>SAME</v>
      </c>
      <c r="AS25" s="35">
        <f t="shared" si="5"/>
        <v>0</v>
      </c>
      <c r="AT25" s="35">
        <f t="shared" si="6"/>
        <v>0</v>
      </c>
      <c r="AU25" s="35">
        <f t="shared" si="7"/>
        <v>0</v>
      </c>
      <c r="AV25" s="35">
        <f t="shared" si="8"/>
        <v>0</v>
      </c>
      <c r="AW25" s="35">
        <f t="shared" si="9"/>
        <v>0</v>
      </c>
      <c r="AX25" s="35">
        <f t="shared" si="10"/>
        <v>0</v>
      </c>
      <c r="AY25" s="35" t="str">
        <f t="shared" si="11"/>
        <v>SAME</v>
      </c>
      <c r="AZ25" s="36" t="str">
        <f t="shared" si="12"/>
        <v>NO</v>
      </c>
      <c r="BA25" s="34">
        <f t="shared" si="13"/>
        <v>0</v>
      </c>
      <c r="BB25" s="34" t="b">
        <f t="shared" si="14"/>
        <v>0</v>
      </c>
      <c r="BC25" s="34"/>
      <c r="BD25" s="34">
        <f t="shared" si="15"/>
        <v>1</v>
      </c>
    </row>
    <row r="26" spans="1:56" ht="33" customHeight="1" x14ac:dyDescent="0.2">
      <c r="A26" s="8" t="s">
        <v>17</v>
      </c>
      <c r="B26" s="22">
        <v>4248</v>
      </c>
      <c r="C26" s="23" t="s">
        <v>109</v>
      </c>
      <c r="D26" s="23" t="s">
        <v>101</v>
      </c>
      <c r="E26" s="23" t="s">
        <v>102</v>
      </c>
      <c r="F26" s="24" t="s">
        <v>94</v>
      </c>
      <c r="G26" s="22" t="s">
        <v>19</v>
      </c>
      <c r="H26" s="25">
        <v>0</v>
      </c>
      <c r="I26" s="25">
        <v>0</v>
      </c>
      <c r="J26" s="25">
        <v>0</v>
      </c>
      <c r="K26" s="25">
        <v>0</v>
      </c>
      <c r="L26" s="25">
        <v>0</v>
      </c>
      <c r="M26" s="26">
        <v>0</v>
      </c>
      <c r="N26" s="27">
        <v>0</v>
      </c>
      <c r="O26" s="28">
        <v>0</v>
      </c>
      <c r="P26" s="28">
        <v>1</v>
      </c>
      <c r="Q26" s="28">
        <v>0</v>
      </c>
      <c r="R26" s="29">
        <v>0</v>
      </c>
      <c r="S26" s="30">
        <v>0</v>
      </c>
      <c r="T26" s="25">
        <v>0</v>
      </c>
      <c r="U26" s="25">
        <v>0</v>
      </c>
      <c r="V26" s="25">
        <v>0</v>
      </c>
      <c r="W26" s="31">
        <v>0</v>
      </c>
      <c r="X26" s="32" t="s">
        <v>87</v>
      </c>
      <c r="Y26" s="33"/>
      <c r="Z26" s="49">
        <v>192</v>
      </c>
      <c r="AA26" s="49" t="s">
        <v>63</v>
      </c>
      <c r="AB26" s="95" t="b">
        <v>0</v>
      </c>
      <c r="AC26" s="49" t="s">
        <v>89</v>
      </c>
      <c r="AD26" s="49" t="s">
        <v>89</v>
      </c>
      <c r="AE26" s="49" t="s">
        <v>32</v>
      </c>
      <c r="AF26" s="95" t="s">
        <v>32</v>
      </c>
      <c r="AG26" s="95" t="s">
        <v>90</v>
      </c>
      <c r="AH26" s="95" t="s">
        <v>32</v>
      </c>
      <c r="AI26" s="95" t="s">
        <v>32</v>
      </c>
      <c r="AJ26" s="95" t="s">
        <v>32</v>
      </c>
      <c r="AK26" s="95" t="s">
        <v>32</v>
      </c>
      <c r="AL26" s="96">
        <v>6</v>
      </c>
      <c r="AM26" s="34" t="str">
        <f t="shared" si="0"/>
        <v>4248Internal</v>
      </c>
      <c r="AN26" s="34" t="str">
        <f t="shared" si="16"/>
        <v>4248 Quarterly smart metering reporting for HS&amp;E and GDNs - Internal</v>
      </c>
      <c r="AO26" s="34" t="str">
        <f t="shared" si="1"/>
        <v>Y</v>
      </c>
      <c r="AP26" s="35" t="str">
        <f t="shared" si="2"/>
        <v>SAME</v>
      </c>
      <c r="AQ26" s="35" t="str">
        <f t="shared" si="3"/>
        <v>SAME</v>
      </c>
      <c r="AR26" s="35" t="str">
        <f t="shared" si="4"/>
        <v>SAME</v>
      </c>
      <c r="AS26" s="35">
        <f t="shared" si="5"/>
        <v>0</v>
      </c>
      <c r="AT26" s="35">
        <f t="shared" si="6"/>
        <v>0</v>
      </c>
      <c r="AU26" s="35">
        <f t="shared" si="7"/>
        <v>0</v>
      </c>
      <c r="AV26" s="35">
        <f t="shared" si="8"/>
        <v>0</v>
      </c>
      <c r="AW26" s="35">
        <f t="shared" si="9"/>
        <v>0</v>
      </c>
      <c r="AX26" s="35">
        <f t="shared" si="10"/>
        <v>0</v>
      </c>
      <c r="AY26" s="35" t="str">
        <f t="shared" si="11"/>
        <v>SAME</v>
      </c>
      <c r="AZ26" s="36" t="str">
        <f t="shared" si="12"/>
        <v>NO</v>
      </c>
      <c r="BA26" s="34">
        <f t="shared" si="13"/>
        <v>0</v>
      </c>
      <c r="BB26" s="34" t="b">
        <f t="shared" si="14"/>
        <v>0</v>
      </c>
      <c r="BC26" s="34"/>
      <c r="BD26" s="34">
        <f t="shared" si="15"/>
        <v>1</v>
      </c>
    </row>
    <row r="27" spans="1:56" ht="33" customHeight="1" x14ac:dyDescent="0.2">
      <c r="A27" s="8" t="s">
        <v>17</v>
      </c>
      <c r="B27" s="22">
        <v>4248</v>
      </c>
      <c r="C27" s="23" t="s">
        <v>109</v>
      </c>
      <c r="D27" s="23" t="s">
        <v>101</v>
      </c>
      <c r="E27" s="23" t="s">
        <v>102</v>
      </c>
      <c r="F27" s="24" t="s">
        <v>94</v>
      </c>
      <c r="G27" s="22" t="s">
        <v>20</v>
      </c>
      <c r="H27" s="25">
        <v>0</v>
      </c>
      <c r="I27" s="25">
        <v>0</v>
      </c>
      <c r="J27" s="25">
        <v>0</v>
      </c>
      <c r="K27" s="25">
        <v>0</v>
      </c>
      <c r="L27" s="25">
        <v>0</v>
      </c>
      <c r="M27" s="26">
        <v>0</v>
      </c>
      <c r="N27" s="27">
        <v>0</v>
      </c>
      <c r="O27" s="28">
        <v>0</v>
      </c>
      <c r="P27" s="28">
        <v>1</v>
      </c>
      <c r="Q27" s="28">
        <v>0</v>
      </c>
      <c r="R27" s="29">
        <v>0</v>
      </c>
      <c r="S27" s="30">
        <v>0</v>
      </c>
      <c r="T27" s="25">
        <v>0</v>
      </c>
      <c r="U27" s="25">
        <v>0</v>
      </c>
      <c r="V27" s="25">
        <v>0</v>
      </c>
      <c r="W27" s="31">
        <v>0</v>
      </c>
      <c r="X27" s="32" t="s">
        <v>87</v>
      </c>
      <c r="Y27" s="33"/>
      <c r="Z27" s="49">
        <v>193</v>
      </c>
      <c r="AA27" s="49" t="s">
        <v>63</v>
      </c>
      <c r="AB27" s="95" t="b">
        <v>0</v>
      </c>
      <c r="AC27" s="49" t="s">
        <v>89</v>
      </c>
      <c r="AD27" s="49" t="s">
        <v>89</v>
      </c>
      <c r="AE27" s="49" t="s">
        <v>32</v>
      </c>
      <c r="AF27" s="95" t="s">
        <v>32</v>
      </c>
      <c r="AG27" s="95" t="s">
        <v>90</v>
      </c>
      <c r="AH27" s="95" t="s">
        <v>32</v>
      </c>
      <c r="AI27" s="95" t="s">
        <v>32</v>
      </c>
      <c r="AJ27" s="95" t="s">
        <v>32</v>
      </c>
      <c r="AK27" s="95" t="s">
        <v>32</v>
      </c>
      <c r="AL27" s="96">
        <v>6</v>
      </c>
      <c r="AM27" s="34" t="str">
        <f t="shared" si="0"/>
        <v>4248Total</v>
      </c>
      <c r="AN27" s="34" t="str">
        <f t="shared" si="16"/>
        <v>4248 Quarterly smart metering reporting for HS&amp;E and GDNs - Total</v>
      </c>
      <c r="AO27" s="34" t="str">
        <f t="shared" si="1"/>
        <v>Y</v>
      </c>
      <c r="AP27" s="35" t="str">
        <f t="shared" si="2"/>
        <v>SAME</v>
      </c>
      <c r="AQ27" s="35" t="str">
        <f t="shared" si="3"/>
        <v>SAME</v>
      </c>
      <c r="AR27" s="35" t="str">
        <f t="shared" si="4"/>
        <v>SAME</v>
      </c>
      <c r="AS27" s="35">
        <f t="shared" si="5"/>
        <v>0</v>
      </c>
      <c r="AT27" s="35">
        <f t="shared" si="6"/>
        <v>0</v>
      </c>
      <c r="AU27" s="35">
        <f t="shared" si="7"/>
        <v>0</v>
      </c>
      <c r="AV27" s="35">
        <f t="shared" si="8"/>
        <v>0</v>
      </c>
      <c r="AW27" s="35">
        <f t="shared" si="9"/>
        <v>0</v>
      </c>
      <c r="AX27" s="35">
        <f t="shared" si="10"/>
        <v>0</v>
      </c>
      <c r="AY27" s="35" t="str">
        <f t="shared" si="11"/>
        <v>SAME</v>
      </c>
      <c r="AZ27" s="36" t="str">
        <f t="shared" si="12"/>
        <v>NO</v>
      </c>
      <c r="BA27" s="34">
        <f t="shared" si="13"/>
        <v>0</v>
      </c>
      <c r="BB27" s="34" t="b">
        <f t="shared" si="14"/>
        <v>0</v>
      </c>
      <c r="BC27" s="34"/>
      <c r="BD27" s="34">
        <f t="shared" si="15"/>
        <v>2</v>
      </c>
    </row>
  </sheetData>
  <protectedRanges>
    <protectedRange password="D37B" sqref="AT3:AZ3 A4:Z27 A3:G3 AP3:AR3 I3:AE3 AB4:AK27" name="Range1_1" securityDescriptor="O:WDG:WDD:(A;;CC;;;S-1-5-21-852109325-4236797708-1392725387-220553)(A;;CC;;;S-1-5-21-852109325-4236797708-1392725387-190392)"/>
  </protectedRanges>
  <autoFilter ref="A3:Y27"/>
  <mergeCells count="2">
    <mergeCell ref="N2:R2"/>
    <mergeCell ref="S2:W2"/>
  </mergeCells>
  <conditionalFormatting sqref="AC4:AE27">
    <cfRule type="cellIs" dxfId="149" priority="1417" operator="equal">
      <formula>"CHECK"</formula>
    </cfRule>
    <cfRule type="cellIs" dxfId="148" priority="1418" operator="equal">
      <formula>"NO"</formula>
    </cfRule>
    <cfRule type="cellIs" dxfId="147" priority="1419" operator="equal">
      <formula>"SHOW"</formula>
    </cfRule>
  </conditionalFormatting>
  <conditionalFormatting sqref="AF4:AK27">
    <cfRule type="cellIs" dxfId="146" priority="1415" operator="equal">
      <formula>"N"</formula>
    </cfRule>
    <cfRule type="cellIs" dxfId="145" priority="1416" operator="equal">
      <formula>"Y"</formula>
    </cfRule>
  </conditionalFormatting>
  <conditionalFormatting sqref="AB4:AB27">
    <cfRule type="cellIs" dxfId="144" priority="1413" operator="equal">
      <formula>FALSE</formula>
    </cfRule>
    <cfRule type="cellIs" dxfId="143" priority="1414" operator="equal">
      <formula>TRUE</formula>
    </cfRule>
  </conditionalFormatting>
  <conditionalFormatting sqref="AA4:AA27">
    <cfRule type="cellIs" dxfId="142" priority="1411" operator="equal">
      <formula>"OK"</formula>
    </cfRule>
    <cfRule type="cellIs" dxfId="141" priority="1412" operator="equal">
      <formula>"NOT"</formula>
    </cfRule>
  </conditionalFormatting>
  <conditionalFormatting sqref="BB4:BB27">
    <cfRule type="cellIs" dxfId="140" priority="1409" operator="equal">
      <formula>FALSE</formula>
    </cfRule>
    <cfRule type="cellIs" dxfId="139" priority="1410" operator="equal">
      <formula>TRUE</formula>
    </cfRule>
  </conditionalFormatting>
  <conditionalFormatting sqref="E4:F27">
    <cfRule type="expression" dxfId="138" priority="1408">
      <formula>$AR4="DIFF"</formula>
    </cfRule>
  </conditionalFormatting>
  <conditionalFormatting sqref="D4:D27">
    <cfRule type="expression" dxfId="137" priority="1401">
      <formula>$AP4="DIFF"</formula>
    </cfRule>
  </conditionalFormatting>
  <conditionalFormatting sqref="M19:M27">
    <cfRule type="expression" dxfId="136" priority="1400">
      <formula>$AX19&lt;&gt;0</formula>
    </cfRule>
  </conditionalFormatting>
  <conditionalFormatting sqref="F4">
    <cfRule type="expression" dxfId="135" priority="1399">
      <formula>$AP4="DIFF"</formula>
    </cfRule>
  </conditionalFormatting>
  <conditionalFormatting sqref="H4">
    <cfRule type="expression" dxfId="134" priority="1398">
      <formula>$AS4&lt;&gt;0</formula>
    </cfRule>
  </conditionalFormatting>
  <conditionalFormatting sqref="N4:W4">
    <cfRule type="expression" dxfId="133" priority="1393">
      <formula>$AX4&lt;&gt;0</formula>
    </cfRule>
  </conditionalFormatting>
  <conditionalFormatting sqref="X4">
    <cfRule type="expression" dxfId="132" priority="1392">
      <formula>$AY4="DIFF"</formula>
    </cfRule>
  </conditionalFormatting>
  <conditionalFormatting sqref="F5">
    <cfRule type="expression" dxfId="131" priority="1391">
      <formula>$AP5="DIFF"</formula>
    </cfRule>
  </conditionalFormatting>
  <conditionalFormatting sqref="H5">
    <cfRule type="expression" dxfId="130" priority="1390">
      <formula>$AS5&lt;&gt;0</formula>
    </cfRule>
  </conditionalFormatting>
  <conditionalFormatting sqref="N5:W5">
    <cfRule type="expression" dxfId="129" priority="1385">
      <formula>$AX5&lt;&gt;0</formula>
    </cfRule>
  </conditionalFormatting>
  <conditionalFormatting sqref="X5">
    <cfRule type="expression" dxfId="128" priority="1384">
      <formula>$AY5="DIFF"</formula>
    </cfRule>
  </conditionalFormatting>
  <conditionalFormatting sqref="F6">
    <cfRule type="expression" dxfId="127" priority="1383">
      <formula>$AP6="DIFF"</formula>
    </cfRule>
  </conditionalFormatting>
  <conditionalFormatting sqref="H6">
    <cfRule type="expression" dxfId="126" priority="1382">
      <formula>$AS6&lt;&gt;0</formula>
    </cfRule>
  </conditionalFormatting>
  <conditionalFormatting sqref="N6:W6">
    <cfRule type="expression" dxfId="125" priority="1377">
      <formula>$AX6&lt;&gt;0</formula>
    </cfRule>
  </conditionalFormatting>
  <conditionalFormatting sqref="X6">
    <cfRule type="expression" dxfId="124" priority="1376">
      <formula>$AY6="DIFF"</formula>
    </cfRule>
  </conditionalFormatting>
  <conditionalFormatting sqref="F7">
    <cfRule type="expression" dxfId="123" priority="1375">
      <formula>$AP7="DIFF"</formula>
    </cfRule>
  </conditionalFormatting>
  <conditionalFormatting sqref="H7">
    <cfRule type="expression" dxfId="122" priority="1374">
      <formula>$AS7&lt;&gt;0</formula>
    </cfRule>
  </conditionalFormatting>
  <conditionalFormatting sqref="N7:W7">
    <cfRule type="expression" dxfId="121" priority="1369">
      <formula>$AX7&lt;&gt;0</formula>
    </cfRule>
  </conditionalFormatting>
  <conditionalFormatting sqref="X7">
    <cfRule type="expression" dxfId="120" priority="1368">
      <formula>$AY7="DIFF"</formula>
    </cfRule>
  </conditionalFormatting>
  <conditionalFormatting sqref="F8">
    <cfRule type="expression" dxfId="119" priority="1367">
      <formula>$AP8="DIFF"</formula>
    </cfRule>
  </conditionalFormatting>
  <conditionalFormatting sqref="H8">
    <cfRule type="expression" dxfId="118" priority="1366">
      <formula>$AS8&lt;&gt;0</formula>
    </cfRule>
  </conditionalFormatting>
  <conditionalFormatting sqref="N8:W8">
    <cfRule type="expression" dxfId="117" priority="1361">
      <formula>$AX8&lt;&gt;0</formula>
    </cfRule>
  </conditionalFormatting>
  <conditionalFormatting sqref="X8">
    <cfRule type="expression" dxfId="116" priority="1360">
      <formula>$AY8="DIFF"</formula>
    </cfRule>
  </conditionalFormatting>
  <conditionalFormatting sqref="F9">
    <cfRule type="expression" dxfId="115" priority="1359">
      <formula>$AP9="DIFF"</formula>
    </cfRule>
  </conditionalFormatting>
  <conditionalFormatting sqref="H9">
    <cfRule type="expression" dxfId="114" priority="1358">
      <formula>$AS9&lt;&gt;0</formula>
    </cfRule>
  </conditionalFormatting>
  <conditionalFormatting sqref="N9:W9">
    <cfRule type="expression" dxfId="113" priority="1353">
      <formula>$AX9&lt;&gt;0</formula>
    </cfRule>
  </conditionalFormatting>
  <conditionalFormatting sqref="X9">
    <cfRule type="expression" dxfId="112" priority="1352">
      <formula>$AY9="DIFF"</formula>
    </cfRule>
  </conditionalFormatting>
  <conditionalFormatting sqref="F10">
    <cfRule type="expression" dxfId="111" priority="1351">
      <formula>$AP10="DIFF"</formula>
    </cfRule>
  </conditionalFormatting>
  <conditionalFormatting sqref="H10">
    <cfRule type="expression" dxfId="110" priority="1350">
      <formula>$AS10&lt;&gt;0</formula>
    </cfRule>
  </conditionalFormatting>
  <conditionalFormatting sqref="N10:W10">
    <cfRule type="expression" dxfId="109" priority="1345">
      <formula>$AX10&lt;&gt;0</formula>
    </cfRule>
  </conditionalFormatting>
  <conditionalFormatting sqref="X10">
    <cfRule type="expression" dxfId="108" priority="1344">
      <formula>$AY10="DIFF"</formula>
    </cfRule>
  </conditionalFormatting>
  <conditionalFormatting sqref="F11">
    <cfRule type="expression" dxfId="107" priority="1343">
      <formula>$AP11="DIFF"</formula>
    </cfRule>
  </conditionalFormatting>
  <conditionalFormatting sqref="H11">
    <cfRule type="expression" dxfId="106" priority="1342">
      <formula>$AS11&lt;&gt;0</formula>
    </cfRule>
  </conditionalFormatting>
  <conditionalFormatting sqref="N11:W11">
    <cfRule type="expression" dxfId="105" priority="1337">
      <formula>$AX11&lt;&gt;0</formula>
    </cfRule>
  </conditionalFormatting>
  <conditionalFormatting sqref="X11">
    <cfRule type="expression" dxfId="104" priority="1336">
      <formula>$AY11="DIFF"</formula>
    </cfRule>
  </conditionalFormatting>
  <conditionalFormatting sqref="F12">
    <cfRule type="expression" dxfId="103" priority="1335">
      <formula>$AP12="DIFF"</formula>
    </cfRule>
  </conditionalFormatting>
  <conditionalFormatting sqref="H12">
    <cfRule type="expression" dxfId="102" priority="1334">
      <formula>$AS12&lt;&gt;0</formula>
    </cfRule>
  </conditionalFormatting>
  <conditionalFormatting sqref="N12:W12">
    <cfRule type="expression" dxfId="101" priority="1329">
      <formula>$AX12&lt;&gt;0</formula>
    </cfRule>
  </conditionalFormatting>
  <conditionalFormatting sqref="X12">
    <cfRule type="expression" dxfId="100" priority="1328">
      <formula>$AY12="DIFF"</formula>
    </cfRule>
  </conditionalFormatting>
  <conditionalFormatting sqref="F13">
    <cfRule type="expression" dxfId="99" priority="1327">
      <formula>$AP13="DIFF"</formula>
    </cfRule>
  </conditionalFormatting>
  <conditionalFormatting sqref="H13">
    <cfRule type="expression" dxfId="98" priority="1326">
      <formula>$AS13&lt;&gt;0</formula>
    </cfRule>
  </conditionalFormatting>
  <conditionalFormatting sqref="N13:W13">
    <cfRule type="expression" dxfId="97" priority="1321">
      <formula>$AX13&lt;&gt;0</formula>
    </cfRule>
  </conditionalFormatting>
  <conditionalFormatting sqref="X13">
    <cfRule type="expression" dxfId="96" priority="1320">
      <formula>$AY13="DIFF"</formula>
    </cfRule>
  </conditionalFormatting>
  <conditionalFormatting sqref="F14">
    <cfRule type="expression" dxfId="95" priority="1319">
      <formula>$AP14="DIFF"</formula>
    </cfRule>
  </conditionalFormatting>
  <conditionalFormatting sqref="H14">
    <cfRule type="expression" dxfId="94" priority="1318">
      <formula>$AS14&lt;&gt;0</formula>
    </cfRule>
  </conditionalFormatting>
  <conditionalFormatting sqref="N14:W14">
    <cfRule type="expression" dxfId="93" priority="1313">
      <formula>$AX14&lt;&gt;0</formula>
    </cfRule>
  </conditionalFormatting>
  <conditionalFormatting sqref="X14">
    <cfRule type="expression" dxfId="92" priority="1312">
      <formula>$AY14="DIFF"</formula>
    </cfRule>
  </conditionalFormatting>
  <conditionalFormatting sqref="F15">
    <cfRule type="expression" dxfId="91" priority="1311">
      <formula>$AP15="DIFF"</formula>
    </cfRule>
  </conditionalFormatting>
  <conditionalFormatting sqref="H15">
    <cfRule type="expression" dxfId="90" priority="1310">
      <formula>$AS15&lt;&gt;0</formula>
    </cfRule>
  </conditionalFormatting>
  <conditionalFormatting sqref="N15:W15">
    <cfRule type="expression" dxfId="89" priority="1305">
      <formula>$AX15&lt;&gt;0</formula>
    </cfRule>
  </conditionalFormatting>
  <conditionalFormatting sqref="X15">
    <cfRule type="expression" dxfId="88" priority="1304">
      <formula>$AY15="DIFF"</formula>
    </cfRule>
  </conditionalFormatting>
  <conditionalFormatting sqref="F16">
    <cfRule type="expression" dxfId="87" priority="1303">
      <formula>$AP16="DIFF"</formula>
    </cfRule>
  </conditionalFormatting>
  <conditionalFormatting sqref="H16">
    <cfRule type="expression" dxfId="86" priority="1302">
      <formula>$AS16&lt;&gt;0</formula>
    </cfRule>
  </conditionalFormatting>
  <conditionalFormatting sqref="N16:W16">
    <cfRule type="expression" dxfId="85" priority="1297">
      <formula>$AX16&lt;&gt;0</formula>
    </cfRule>
  </conditionalFormatting>
  <conditionalFormatting sqref="X16">
    <cfRule type="expression" dxfId="84" priority="1296">
      <formula>$AY16="DIFF"</formula>
    </cfRule>
  </conditionalFormatting>
  <conditionalFormatting sqref="F17">
    <cfRule type="expression" dxfId="83" priority="1295">
      <formula>$AP17="DIFF"</formula>
    </cfRule>
  </conditionalFormatting>
  <conditionalFormatting sqref="H17">
    <cfRule type="expression" dxfId="82" priority="1294">
      <formula>$AS17&lt;&gt;0</formula>
    </cfRule>
  </conditionalFormatting>
  <conditionalFormatting sqref="N17:W17">
    <cfRule type="expression" dxfId="81" priority="1289">
      <formula>$AX17&lt;&gt;0</formula>
    </cfRule>
  </conditionalFormatting>
  <conditionalFormatting sqref="X17">
    <cfRule type="expression" dxfId="80" priority="1288">
      <formula>$AY17="DIFF"</formula>
    </cfRule>
  </conditionalFormatting>
  <conditionalFormatting sqref="F18">
    <cfRule type="expression" dxfId="79" priority="1287">
      <formula>$AP18="DIFF"</formula>
    </cfRule>
  </conditionalFormatting>
  <conditionalFormatting sqref="H18">
    <cfRule type="expression" dxfId="78" priority="1286">
      <formula>$AS18&lt;&gt;0</formula>
    </cfRule>
  </conditionalFormatting>
  <conditionalFormatting sqref="N18:W18">
    <cfRule type="expression" dxfId="77" priority="1281">
      <formula>$AX18&lt;&gt;0</formula>
    </cfRule>
  </conditionalFormatting>
  <conditionalFormatting sqref="X18">
    <cfRule type="expression" dxfId="76" priority="1280">
      <formula>$AY18="DIFF"</formula>
    </cfRule>
  </conditionalFormatting>
  <conditionalFormatting sqref="F19">
    <cfRule type="expression" dxfId="75" priority="1279">
      <formula>$AP19="DIFF"</formula>
    </cfRule>
  </conditionalFormatting>
  <conditionalFormatting sqref="H19">
    <cfRule type="expression" dxfId="74" priority="1278">
      <formula>$AS19&lt;&gt;0</formula>
    </cfRule>
  </conditionalFormatting>
  <conditionalFormatting sqref="I19">
    <cfRule type="expression" dxfId="73" priority="1277">
      <formula>$AT19&lt;&gt;0</formula>
    </cfRule>
  </conditionalFormatting>
  <conditionalFormatting sqref="J19">
    <cfRule type="expression" dxfId="72" priority="1276">
      <formula>$AU19&lt;&gt;0</formula>
    </cfRule>
  </conditionalFormatting>
  <conditionalFormatting sqref="K19">
    <cfRule type="expression" dxfId="71" priority="1275">
      <formula>$AV19&lt;&gt;0</formula>
    </cfRule>
  </conditionalFormatting>
  <conditionalFormatting sqref="L19">
    <cfRule type="expression" dxfId="70" priority="1274">
      <formula>$AW19&lt;&gt;0</formula>
    </cfRule>
  </conditionalFormatting>
  <conditionalFormatting sqref="M19:W19">
    <cfRule type="expression" dxfId="69" priority="1273">
      <formula>$AX19&lt;&gt;0</formula>
    </cfRule>
  </conditionalFormatting>
  <conditionalFormatting sqref="X19">
    <cfRule type="expression" dxfId="68" priority="1272">
      <formula>$AY19="DIFF"</formula>
    </cfRule>
  </conditionalFormatting>
  <conditionalFormatting sqref="F20">
    <cfRule type="expression" dxfId="67" priority="1271">
      <formula>$AP20="DIFF"</formula>
    </cfRule>
  </conditionalFormatting>
  <conditionalFormatting sqref="H20">
    <cfRule type="expression" dxfId="66" priority="1270">
      <formula>$AS20&lt;&gt;0</formula>
    </cfRule>
  </conditionalFormatting>
  <conditionalFormatting sqref="I20">
    <cfRule type="expression" dxfId="65" priority="1269">
      <formula>$AT20&lt;&gt;0</formula>
    </cfRule>
  </conditionalFormatting>
  <conditionalFormatting sqref="J20">
    <cfRule type="expression" dxfId="64" priority="1268">
      <formula>$AU20&lt;&gt;0</formula>
    </cfRule>
  </conditionalFormatting>
  <conditionalFormatting sqref="K20">
    <cfRule type="expression" dxfId="63" priority="1267">
      <formula>$AV20&lt;&gt;0</formula>
    </cfRule>
  </conditionalFormatting>
  <conditionalFormatting sqref="L20">
    <cfRule type="expression" dxfId="62" priority="1266">
      <formula>$AW20&lt;&gt;0</formula>
    </cfRule>
  </conditionalFormatting>
  <conditionalFormatting sqref="M20:W20">
    <cfRule type="expression" dxfId="61" priority="1265">
      <formula>$AX20&lt;&gt;0</formula>
    </cfRule>
  </conditionalFormatting>
  <conditionalFormatting sqref="X20">
    <cfRule type="expression" dxfId="60" priority="1264">
      <formula>$AY20="DIFF"</formula>
    </cfRule>
  </conditionalFormatting>
  <conditionalFormatting sqref="F21">
    <cfRule type="expression" dxfId="59" priority="1263">
      <formula>$AP21="DIFF"</formula>
    </cfRule>
  </conditionalFormatting>
  <conditionalFormatting sqref="H21">
    <cfRule type="expression" dxfId="58" priority="1262">
      <formula>$AS21&lt;&gt;0</formula>
    </cfRule>
  </conditionalFormatting>
  <conditionalFormatting sqref="I21">
    <cfRule type="expression" dxfId="57" priority="1261">
      <formula>$AT21&lt;&gt;0</formula>
    </cfRule>
  </conditionalFormatting>
  <conditionalFormatting sqref="J21">
    <cfRule type="expression" dxfId="56" priority="1260">
      <formula>$AU21&lt;&gt;0</formula>
    </cfRule>
  </conditionalFormatting>
  <conditionalFormatting sqref="K21">
    <cfRule type="expression" dxfId="55" priority="1259">
      <formula>$AV21&lt;&gt;0</formula>
    </cfRule>
  </conditionalFormatting>
  <conditionalFormatting sqref="L21">
    <cfRule type="expression" dxfId="54" priority="1258">
      <formula>$AW21&lt;&gt;0</formula>
    </cfRule>
  </conditionalFormatting>
  <conditionalFormatting sqref="M21:W21">
    <cfRule type="expression" dxfId="53" priority="1257">
      <formula>$AX21&lt;&gt;0</formula>
    </cfRule>
  </conditionalFormatting>
  <conditionalFormatting sqref="X21">
    <cfRule type="expression" dxfId="52" priority="1256">
      <formula>$AY21="DIFF"</formula>
    </cfRule>
  </conditionalFormatting>
  <conditionalFormatting sqref="F22">
    <cfRule type="expression" dxfId="51" priority="1255">
      <formula>$AP22="DIFF"</formula>
    </cfRule>
  </conditionalFormatting>
  <conditionalFormatting sqref="H22">
    <cfRule type="expression" dxfId="50" priority="1254">
      <formula>$AS22&lt;&gt;0</formula>
    </cfRule>
  </conditionalFormatting>
  <conditionalFormatting sqref="I22">
    <cfRule type="expression" dxfId="49" priority="1253">
      <formula>$AT22&lt;&gt;0</formula>
    </cfRule>
  </conditionalFormatting>
  <conditionalFormatting sqref="J22">
    <cfRule type="expression" dxfId="48" priority="1252">
      <formula>$AU22&lt;&gt;0</formula>
    </cfRule>
  </conditionalFormatting>
  <conditionalFormatting sqref="K22">
    <cfRule type="expression" dxfId="47" priority="1251">
      <formula>$AV22&lt;&gt;0</formula>
    </cfRule>
  </conditionalFormatting>
  <conditionalFormatting sqref="L22">
    <cfRule type="expression" dxfId="46" priority="1250">
      <formula>$AW22&lt;&gt;0</formula>
    </cfRule>
  </conditionalFormatting>
  <conditionalFormatting sqref="M22:W22">
    <cfRule type="expression" dxfId="45" priority="1249">
      <formula>$AX22&lt;&gt;0</formula>
    </cfRule>
  </conditionalFormatting>
  <conditionalFormatting sqref="X22">
    <cfRule type="expression" dxfId="44" priority="1248">
      <formula>$AY22="DIFF"</formula>
    </cfRule>
  </conditionalFormatting>
  <conditionalFormatting sqref="F23">
    <cfRule type="expression" dxfId="43" priority="1247">
      <formula>$AP23="DIFF"</formula>
    </cfRule>
  </conditionalFormatting>
  <conditionalFormatting sqref="H23">
    <cfRule type="expression" dxfId="42" priority="1246">
      <formula>$AS23&lt;&gt;0</formula>
    </cfRule>
  </conditionalFormatting>
  <conditionalFormatting sqref="I23">
    <cfRule type="expression" dxfId="41" priority="1245">
      <formula>$AT23&lt;&gt;0</formula>
    </cfRule>
  </conditionalFormatting>
  <conditionalFormatting sqref="J23">
    <cfRule type="expression" dxfId="40" priority="1244">
      <formula>$AU23&lt;&gt;0</formula>
    </cfRule>
  </conditionalFormatting>
  <conditionalFormatting sqref="K23">
    <cfRule type="expression" dxfId="39" priority="1243">
      <formula>$AV23&lt;&gt;0</formula>
    </cfRule>
  </conditionalFormatting>
  <conditionalFormatting sqref="L23">
    <cfRule type="expression" dxfId="38" priority="1242">
      <formula>$AW23&lt;&gt;0</formula>
    </cfRule>
  </conditionalFormatting>
  <conditionalFormatting sqref="M23:W23">
    <cfRule type="expression" dxfId="37" priority="1241">
      <formula>$AX23&lt;&gt;0</formula>
    </cfRule>
  </conditionalFormatting>
  <conditionalFormatting sqref="X23">
    <cfRule type="expression" dxfId="36" priority="1240">
      <formula>$AY23="DIFF"</formula>
    </cfRule>
  </conditionalFormatting>
  <conditionalFormatting sqref="F24">
    <cfRule type="expression" dxfId="35" priority="1239">
      <formula>$AP24="DIFF"</formula>
    </cfRule>
  </conditionalFormatting>
  <conditionalFormatting sqref="H24">
    <cfRule type="expression" dxfId="34" priority="1238">
      <formula>$AS24&lt;&gt;0</formula>
    </cfRule>
  </conditionalFormatting>
  <conditionalFormatting sqref="I24">
    <cfRule type="expression" dxfId="33" priority="1237">
      <formula>$AT24&lt;&gt;0</formula>
    </cfRule>
  </conditionalFormatting>
  <conditionalFormatting sqref="J24">
    <cfRule type="expression" dxfId="32" priority="1236">
      <formula>$AU24&lt;&gt;0</formula>
    </cfRule>
  </conditionalFormatting>
  <conditionalFormatting sqref="K24">
    <cfRule type="expression" dxfId="31" priority="1235">
      <formula>$AV24&lt;&gt;0</formula>
    </cfRule>
  </conditionalFormatting>
  <conditionalFormatting sqref="L24">
    <cfRule type="expression" dxfId="30" priority="1234">
      <formula>$AW24&lt;&gt;0</formula>
    </cfRule>
  </conditionalFormatting>
  <conditionalFormatting sqref="M24:W24">
    <cfRule type="expression" dxfId="29" priority="1233">
      <formula>$AX24&lt;&gt;0</formula>
    </cfRule>
  </conditionalFormatting>
  <conditionalFormatting sqref="X24">
    <cfRule type="expression" dxfId="28" priority="1232">
      <formula>$AY24="DIFF"</formula>
    </cfRule>
  </conditionalFormatting>
  <conditionalFormatting sqref="F25">
    <cfRule type="expression" dxfId="27" priority="1231">
      <formula>$AP25="DIFF"</formula>
    </cfRule>
  </conditionalFormatting>
  <conditionalFormatting sqref="H25">
    <cfRule type="expression" dxfId="26" priority="1230">
      <formula>$AS25&lt;&gt;0</formula>
    </cfRule>
  </conditionalFormatting>
  <conditionalFormatting sqref="I25">
    <cfRule type="expression" dxfId="25" priority="1229">
      <formula>$AT25&lt;&gt;0</formula>
    </cfRule>
  </conditionalFormatting>
  <conditionalFormatting sqref="J25">
    <cfRule type="expression" dxfId="24" priority="1228">
      <formula>$AU25&lt;&gt;0</formula>
    </cfRule>
  </conditionalFormatting>
  <conditionalFormatting sqref="K25">
    <cfRule type="expression" dxfId="23" priority="1227">
      <formula>$AV25&lt;&gt;0</formula>
    </cfRule>
  </conditionalFormatting>
  <conditionalFormatting sqref="L25">
    <cfRule type="expression" dxfId="22" priority="1226">
      <formula>$AW25&lt;&gt;0</formula>
    </cfRule>
  </conditionalFormatting>
  <conditionalFormatting sqref="M25:W25">
    <cfRule type="expression" dxfId="21" priority="1225">
      <formula>$AX25&lt;&gt;0</formula>
    </cfRule>
  </conditionalFormatting>
  <conditionalFormatting sqref="X25">
    <cfRule type="expression" dxfId="20" priority="1224">
      <formula>$AY25="DIFF"</formula>
    </cfRule>
  </conditionalFormatting>
  <conditionalFormatting sqref="F26">
    <cfRule type="expression" dxfId="19" priority="1223">
      <formula>$AP26="DIFF"</formula>
    </cfRule>
  </conditionalFormatting>
  <conditionalFormatting sqref="H26">
    <cfRule type="expression" dxfId="18" priority="1222">
      <formula>$AS26&lt;&gt;0</formula>
    </cfRule>
  </conditionalFormatting>
  <conditionalFormatting sqref="I26">
    <cfRule type="expression" dxfId="17" priority="1221">
      <formula>$AT26&lt;&gt;0</formula>
    </cfRule>
  </conditionalFormatting>
  <conditionalFormatting sqref="J26">
    <cfRule type="expression" dxfId="16" priority="1220">
      <formula>$AU26&lt;&gt;0</formula>
    </cfRule>
  </conditionalFormatting>
  <conditionalFormatting sqref="K26">
    <cfRule type="expression" dxfId="15" priority="1219">
      <formula>$AV26&lt;&gt;0</formula>
    </cfRule>
  </conditionalFormatting>
  <conditionalFormatting sqref="L26">
    <cfRule type="expression" dxfId="14" priority="1218">
      <formula>$AW26&lt;&gt;0</formula>
    </cfRule>
  </conditionalFormatting>
  <conditionalFormatting sqref="M26:W26">
    <cfRule type="expression" dxfId="13" priority="1217">
      <formula>$AX26&lt;&gt;0</formula>
    </cfRule>
  </conditionalFormatting>
  <conditionalFormatting sqref="X26">
    <cfRule type="expression" dxfId="12" priority="1216">
      <formula>$AY26="DIFF"</formula>
    </cfRule>
  </conditionalFormatting>
  <conditionalFormatting sqref="F27">
    <cfRule type="expression" dxfId="11" priority="1215">
      <formula>$AP27="DIFF"</formula>
    </cfRule>
  </conditionalFormatting>
  <conditionalFormatting sqref="H27">
    <cfRule type="expression" dxfId="10" priority="1214">
      <formula>$AS27&lt;&gt;0</formula>
    </cfRule>
  </conditionalFormatting>
  <conditionalFormatting sqref="I27">
    <cfRule type="expression" dxfId="9" priority="1213">
      <formula>$AT27&lt;&gt;0</formula>
    </cfRule>
  </conditionalFormatting>
  <conditionalFormatting sqref="J27">
    <cfRule type="expression" dxfId="8" priority="1212">
      <formula>$AU27&lt;&gt;0</formula>
    </cfRule>
  </conditionalFormatting>
  <conditionalFormatting sqref="K27">
    <cfRule type="expression" dxfId="7" priority="1211">
      <formula>$AV27&lt;&gt;0</formula>
    </cfRule>
  </conditionalFormatting>
  <conditionalFormatting sqref="L27">
    <cfRule type="expression" dxfId="6" priority="1210">
      <formula>$AW27&lt;&gt;0</formula>
    </cfRule>
  </conditionalFormatting>
  <conditionalFormatting sqref="M27:W27">
    <cfRule type="expression" dxfId="5" priority="1209">
      <formula>$AX27&lt;&gt;0</formula>
    </cfRule>
  </conditionalFormatting>
  <conditionalFormatting sqref="X27">
    <cfRule type="expression" dxfId="4" priority="1208">
      <formula>$AY27="DIFF"</formula>
    </cfRule>
  </conditionalFormatting>
  <conditionalFormatting sqref="B4:D27">
    <cfRule type="expression" dxfId="3" priority="7">
      <formula>$AP4="NEW"</formula>
    </cfRule>
  </conditionalFormatting>
  <conditionalFormatting sqref="A4:H18 N4:Y18 A19:Y27">
    <cfRule type="expression" dxfId="2" priority="4">
      <formula>$BD4=2</formula>
    </cfRule>
    <cfRule type="expression" dxfId="1" priority="5">
      <formula>$G4="Total"</formula>
    </cfRule>
    <cfRule type="expression" dxfId="0" priority="6">
      <formula>$BD4=1</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CMC_Summary</vt:lpstr>
      <vt:lpstr>CMC_Current</vt:lpstr>
    </vt:vector>
  </TitlesOfParts>
  <Company>National Grid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 Pemberton</dc:creator>
  <cp:lastModifiedBy>Microsoft Office User</cp:lastModifiedBy>
  <cp:lastPrinted>2017-08-02T11:04:08Z</cp:lastPrinted>
  <dcterms:created xsi:type="dcterms:W3CDTF">2017-07-05T14:43:57Z</dcterms:created>
  <dcterms:modified xsi:type="dcterms:W3CDTF">2017-09-06T09:49:08Z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1056192957</vt:i4>
  </property>
  <property fmtid="{D5CDD505-2E9C-101B-9397-08002B2CF9AE}" pid="3" name="_NewReviewCycle">
    <vt:lpwstr/>
  </property>
  <property fmtid="{D5CDD505-2E9C-101B-9397-08002B2CF9AE}" pid="4" name="_EmailSubject">
    <vt:lpwstr>CMC Finance Report for September Meeting </vt:lpwstr>
  </property>
  <property fmtid="{D5CDD505-2E9C-101B-9397-08002B2CF9AE}" pid="5" name="_AuthorEmail">
    <vt:lpwstr>Jie.Bignell@Xoserve.com</vt:lpwstr>
  </property>
  <property fmtid="{D5CDD505-2E9C-101B-9397-08002B2CF9AE}" pid="6" name="_AuthorEmailDisplayName">
    <vt:lpwstr>Bignell, Jie</vt:lpwstr>
  </property>
</Properties>
</file>