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35" windowHeight="13800" activeTab="0"/>
  </bookViews>
  <sheets>
    <sheet name="Mod 186" sheetId="1" r:id="rId1"/>
  </sheets>
  <externalReferences>
    <externalReference r:id="rId4"/>
  </externalReferences>
  <definedNames>
    <definedName name="BaseRPI">#REF!</definedName>
    <definedName name="_xlnm.Print_Area" localSheetId="0">'Mod 186'!$A$1:$L$43</definedName>
    <definedName name="RPI">#REF!</definedName>
  </definedNames>
  <calcPr fullCalcOnLoad="1"/>
</workbook>
</file>

<file path=xl/sharedStrings.xml><?xml version="1.0" encoding="utf-8"?>
<sst xmlns="http://schemas.openxmlformats.org/spreadsheetml/2006/main" count="87" uniqueCount="80">
  <si>
    <t>Wales &amp; West (£m)</t>
  </si>
  <si>
    <t>This report is published, in accordance with UNC section V.5.13.1, as a goodwill gesture from Wales &amp; West Utilities to all Shippers</t>
  </si>
  <si>
    <t>following the implementation of Mod 186. It is published on a without prejudice basis and whilst every effort has been made to ensure</t>
  </si>
  <si>
    <t>the accuracy of the information contained herein, it is primarily a forecast.</t>
  </si>
  <si>
    <t>Description</t>
  </si>
  <si>
    <t>Licence Term</t>
  </si>
  <si>
    <t>2008/9</t>
  </si>
  <si>
    <t>2009/10</t>
  </si>
  <si>
    <t>2010/11</t>
  </si>
  <si>
    <t>2011/12</t>
  </si>
  <si>
    <t>2012/13</t>
  </si>
  <si>
    <t>2013/14</t>
  </si>
  <si>
    <t>2014/15</t>
  </si>
  <si>
    <t>2015/16</t>
  </si>
  <si>
    <t>Assumptions</t>
  </si>
  <si>
    <t>RPI % Year on Year</t>
  </si>
  <si>
    <t>RPI assumed to be 3% per year from 2013/14 onwards.</t>
  </si>
  <si>
    <t>Core Allowed Revenue in 2005/06 Prices</t>
  </si>
  <si>
    <t>RPI Factor from Base Yr 2005/6</t>
  </si>
  <si>
    <t>RPIt</t>
  </si>
  <si>
    <t>Core Allowed Inflated</t>
  </si>
  <si>
    <t>Zt x RPIt</t>
  </si>
  <si>
    <t>Pass-Through Business Rates</t>
  </si>
  <si>
    <t xml:space="preserve">For 2012/13 the rates are less than the ofgem inflated allowance. </t>
  </si>
  <si>
    <t>Pass-Through Licence Fees</t>
  </si>
  <si>
    <t xml:space="preserve">For 2012/13 the estimated Licence Fees are in line with the ofgem inflated allowance. </t>
  </si>
  <si>
    <t>Pass-Through NTS Pension Deficit</t>
  </si>
  <si>
    <t>For 2012/13 the charges will exceed the Ofgem Allowance by £1m.</t>
  </si>
  <si>
    <t>Allowed Cost Pass-Through Items</t>
  </si>
  <si>
    <t>Shrinkage</t>
  </si>
  <si>
    <t>2012/13 is based on forward gas prices published in Heren report dated 4.7.12</t>
  </si>
  <si>
    <t>Incentive Revenue and Other Adjustments Forecast Excluding Shrinkage</t>
  </si>
  <si>
    <t>2011/12 will be finalised later this month. The 2012/13 position reflects our latest view of the Emissions incentive, Capacity Outputs Allowance, MSRA and Meter Tipping Point Allowance.</t>
  </si>
  <si>
    <t>K Movement</t>
  </si>
  <si>
    <t>Kt</t>
  </si>
  <si>
    <t>K b/forward from previous year enhanced by interest.</t>
  </si>
  <si>
    <t>Final Allowed Revenue</t>
  </si>
  <si>
    <t>MRt</t>
  </si>
  <si>
    <t>Forecast Collected Revenue</t>
  </si>
  <si>
    <t>Rt</t>
  </si>
  <si>
    <t>Forecast Over / (Under) Recovery</t>
  </si>
  <si>
    <t>Arithmetical April Price % needed for Collected Revenue to equal Allowed Revenue</t>
  </si>
  <si>
    <t>NTS Exit Capacity Charges</t>
  </si>
  <si>
    <t>Based on indicative prices published by NTS on 1st May 12. 2012/13 is for 6 mths only.</t>
  </si>
  <si>
    <t>Other Assumption</t>
  </si>
  <si>
    <t>No adjustment has been made for TMA costs.or IFRS</t>
  </si>
  <si>
    <t>Comments</t>
  </si>
  <si>
    <t>£m</t>
  </si>
  <si>
    <t>Low (Adj.to Central)</t>
  </si>
  <si>
    <t>Central</t>
  </si>
  <si>
    <t>High (Adj.to Central)</t>
  </si>
  <si>
    <t>Core Allowed Revenue (RPI Impact)</t>
  </si>
  <si>
    <t>No impact. RPI is now finalised</t>
  </si>
  <si>
    <t>2011/12 are actuals. 2012/13 estimated variation due to volatility of gas prices</t>
  </si>
  <si>
    <t>Incentives</t>
  </si>
  <si>
    <t>Incentives and allowances for 2011/12 and 2012/13 will be finalised in July 12 and July 13 respectively. Difficult to say at this stage the extent of the variation, particularly for 2012/13.</t>
  </si>
  <si>
    <t>Final Collected Revenue Forecast</t>
  </si>
  <si>
    <t xml:space="preserve">2011/12 is actual. 2012/13 estimated variation based on potential changes to peak capacity following AQ Review in Oct 12. </t>
  </si>
  <si>
    <t>Average Int Rate</t>
  </si>
  <si>
    <t>PRt</t>
  </si>
  <si>
    <t>Total Interest</t>
  </si>
  <si>
    <t>K Adj.</t>
  </si>
  <si>
    <t>K C/fwd</t>
  </si>
  <si>
    <t>Actual Price Adjustment</t>
  </si>
  <si>
    <t>Indicative Price Adjustment</t>
  </si>
  <si>
    <t>Reported Price Adjustment in the Jan 12 Mod 186 Presentation</t>
  </si>
  <si>
    <t>SOQ Assumption</t>
  </si>
  <si>
    <t>Collected Revenue for 2011/12 is the final figure.</t>
  </si>
  <si>
    <t>No SOQ assumption has been made for 2013/14 to 2015/16</t>
  </si>
  <si>
    <t>Costs are minimal.</t>
  </si>
  <si>
    <r>
      <t>Z</t>
    </r>
    <r>
      <rPr>
        <vertAlign val="subscript"/>
        <sz val="8"/>
        <rFont val="Arial"/>
        <family val="2"/>
      </rPr>
      <t>t</t>
    </r>
  </si>
  <si>
    <r>
      <t>RB</t>
    </r>
    <r>
      <rPr>
        <vertAlign val="subscript"/>
        <sz val="8"/>
        <rFont val="Arial"/>
        <family val="2"/>
      </rPr>
      <t>t</t>
    </r>
  </si>
  <si>
    <r>
      <t>LF</t>
    </r>
    <r>
      <rPr>
        <vertAlign val="subscript"/>
        <sz val="8"/>
        <rFont val="Arial"/>
        <family val="2"/>
      </rPr>
      <t>t</t>
    </r>
  </si>
  <si>
    <r>
      <t>PD</t>
    </r>
    <r>
      <rPr>
        <vertAlign val="subscript"/>
        <sz val="8"/>
        <rFont val="Arial"/>
        <family val="2"/>
      </rPr>
      <t>t</t>
    </r>
  </si>
  <si>
    <r>
      <t>Pass-Through Others (B4): Theft of Gas, 3</t>
    </r>
    <r>
      <rPr>
        <vertAlign val="superscript"/>
        <sz val="8"/>
        <color indexed="8"/>
        <rFont val="Arial"/>
        <family val="2"/>
      </rPr>
      <t>rd</t>
    </r>
    <r>
      <rPr>
        <sz val="8"/>
        <color indexed="8"/>
        <rFont val="Arial"/>
        <family val="2"/>
      </rPr>
      <t xml:space="preserve"> Party Damage &amp; Water Ingress, Miscellaneous Pass-Through</t>
    </r>
  </si>
  <si>
    <r>
      <t>TG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
+ TPWI</t>
    </r>
    <r>
      <rPr>
        <vertAlign val="subscript"/>
        <sz val="8"/>
        <rFont val="Arial"/>
        <family val="2"/>
      </rPr>
      <t xml:space="preserve">t
</t>
    </r>
    <r>
      <rPr>
        <sz val="8"/>
        <rFont val="Arial"/>
        <family val="2"/>
      </rPr>
      <t>+ MP</t>
    </r>
    <r>
      <rPr>
        <vertAlign val="subscript"/>
        <sz val="8"/>
        <rFont val="Arial"/>
        <family val="2"/>
      </rPr>
      <t>t</t>
    </r>
  </si>
  <si>
    <r>
      <t>Sh</t>
    </r>
    <r>
      <rPr>
        <vertAlign val="subscript"/>
        <sz val="8"/>
        <rFont val="Arial"/>
        <family val="2"/>
      </rPr>
      <t>t</t>
    </r>
  </si>
  <si>
    <r>
      <t>MSRA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
+ Ex</t>
    </r>
    <r>
      <rPr>
        <vertAlign val="subscript"/>
        <sz val="8"/>
        <rFont val="Arial"/>
        <family val="2"/>
      </rPr>
      <t xml:space="preserve">t </t>
    </r>
    <r>
      <rPr>
        <sz val="8"/>
        <rFont val="Arial"/>
        <family val="2"/>
      </rPr>
      <t>+ IAE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
+ EEt + DRS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
+ IFISD</t>
    </r>
    <r>
      <rPr>
        <vertAlign val="subscript"/>
        <sz val="8"/>
        <rFont val="Arial"/>
        <family val="2"/>
      </rPr>
      <t xml:space="preserve">t
</t>
    </r>
    <r>
      <rPr>
        <sz val="8"/>
        <rFont val="Arial"/>
        <family val="2"/>
      </rPr>
      <t>+ LMt</t>
    </r>
  </si>
  <si>
    <t>From 2013/14 onwards the figures reflect RIIO-GD1 Apr 12 Business Plan proposals inflated from 09/10 prices.</t>
  </si>
  <si>
    <t>Date: July 2012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</si>
</sst>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_ ;[Red]\(#,##0.0\)\ "/>
    <numFmt numFmtId="165" formatCode="0.0%"/>
    <numFmt numFmtId="166" formatCode="#,##0.0_ ;[Red]\-#,##0.0\ "/>
    <numFmt numFmtId="167" formatCode="#,##0.00_ ;[Red]\-#,##0.00\ "/>
    <numFmt numFmtId="168" formatCode="#,##0.000_ ;[Red]\-#,##0.000\ "/>
    <numFmt numFmtId="169" formatCode="#,##0.000_ ;[Red]\(#,##0.000\)\ "/>
    <numFmt numFmtId="170" formatCode="_-[$€-2]* #,##0.00_-;\-[$€-2]* #,##0.00_-;_-[$€-2]* &quot;-&quot;??_-"/>
    <numFmt numFmtId="171" formatCode="#,##0_);_)\(#,##0\);\-_);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u val="single"/>
      <sz val="11"/>
      <color indexed="12"/>
      <name val="CG Omega"/>
      <family val="2"/>
    </font>
    <font>
      <u val="single"/>
      <sz val="11"/>
      <color indexed="48"/>
      <name val="CG Omega"/>
      <family val="2"/>
    </font>
    <font>
      <sz val="8"/>
      <name val="Tahoma"/>
      <family val="2"/>
    </font>
    <font>
      <sz val="9"/>
      <name val="Arial"/>
      <family val="2"/>
    </font>
    <font>
      <sz val="10"/>
      <color indexed="6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" fillId="31" borderId="0">
      <alignment/>
      <protection/>
    </xf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1" fillId="33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6" fillId="0" borderId="0" applyProtection="0">
      <alignment horizontal="right"/>
    </xf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 horizontal="center"/>
      <protection/>
    </xf>
    <xf numFmtId="0" fontId="4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64" fontId="48" fillId="0" borderId="0" xfId="61" applyNumberFormat="1" applyFont="1">
      <alignment/>
      <protection/>
    </xf>
    <xf numFmtId="0" fontId="48" fillId="0" borderId="0" xfId="61" applyFont="1">
      <alignment/>
      <protection/>
    </xf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164" fontId="9" fillId="0" borderId="0" xfId="0" applyNumberFormat="1" applyFont="1" applyAlignment="1">
      <alignment horizontal="justify" vertical="center" wrapText="1"/>
    </xf>
    <xf numFmtId="0" fontId="8" fillId="0" borderId="0" xfId="0" applyFont="1" applyFill="1" applyAlignment="1">
      <alignment horizontal="justify" vertical="center" wrapText="1"/>
    </xf>
    <xf numFmtId="0" fontId="9" fillId="0" borderId="0" xfId="61" applyFont="1" applyFill="1">
      <alignment/>
      <protection/>
    </xf>
    <xf numFmtId="0" fontId="9" fillId="0" borderId="0" xfId="61" applyFont="1" applyFill="1" applyAlignment="1">
      <alignment horizontal="center"/>
      <protection/>
    </xf>
    <xf numFmtId="0" fontId="9" fillId="0" borderId="0" xfId="61" applyNumberFormat="1" applyFont="1" applyFill="1">
      <alignment/>
      <protection/>
    </xf>
    <xf numFmtId="0" fontId="9" fillId="0" borderId="10" xfId="61" applyFont="1" applyBorder="1">
      <alignment/>
      <protection/>
    </xf>
    <xf numFmtId="0" fontId="48" fillId="0" borderId="10" xfId="61" applyFont="1" applyBorder="1">
      <alignment/>
      <protection/>
    </xf>
    <xf numFmtId="165" fontId="9" fillId="0" borderId="10" xfId="61" applyNumberFormat="1" applyFont="1" applyBorder="1">
      <alignment/>
      <protection/>
    </xf>
    <xf numFmtId="165" fontId="48" fillId="0" borderId="10" xfId="61" applyNumberFormat="1" applyFont="1" applyBorder="1">
      <alignment/>
      <protection/>
    </xf>
    <xf numFmtId="165" fontId="48" fillId="0" borderId="10" xfId="61" applyNumberFormat="1" applyFont="1" applyFill="1" applyBorder="1">
      <alignment/>
      <protection/>
    </xf>
    <xf numFmtId="0" fontId="48" fillId="0" borderId="11" xfId="61" applyFont="1" applyBorder="1">
      <alignment/>
      <protection/>
    </xf>
    <xf numFmtId="166" fontId="9" fillId="0" borderId="10" xfId="61" applyNumberFormat="1" applyFont="1" applyBorder="1">
      <alignment/>
      <protection/>
    </xf>
    <xf numFmtId="167" fontId="9" fillId="0" borderId="10" xfId="61" applyNumberFormat="1" applyFont="1" applyFill="1" applyBorder="1" applyAlignment="1">
      <alignment horizontal="right"/>
      <protection/>
    </xf>
    <xf numFmtId="0" fontId="9" fillId="0" borderId="10" xfId="61" applyFont="1" applyBorder="1" applyAlignment="1">
      <alignment horizontal="center" vertical="center" wrapText="1"/>
      <protection/>
    </xf>
    <xf numFmtId="166" fontId="48" fillId="0" borderId="10" xfId="61" applyNumberFormat="1" applyFont="1" applyBorder="1">
      <alignment/>
      <protection/>
    </xf>
    <xf numFmtId="0" fontId="48" fillId="0" borderId="10" xfId="61" applyFont="1" applyFill="1" applyBorder="1">
      <alignment/>
      <protection/>
    </xf>
    <xf numFmtId="0" fontId="48" fillId="0" borderId="10" xfId="61" applyFont="1" applyBorder="1" applyAlignment="1">
      <alignment horizontal="center"/>
      <protection/>
    </xf>
    <xf numFmtId="0" fontId="48" fillId="0" borderId="12" xfId="61" applyFont="1" applyFill="1" applyBorder="1">
      <alignment/>
      <protection/>
    </xf>
    <xf numFmtId="0" fontId="8" fillId="0" borderId="13" xfId="61" applyFont="1" applyFill="1" applyBorder="1">
      <alignment/>
      <protection/>
    </xf>
    <xf numFmtId="0" fontId="8" fillId="0" borderId="13" xfId="61" applyFont="1" applyFill="1" applyBorder="1" applyAlignment="1">
      <alignment horizontal="center"/>
      <protection/>
    </xf>
    <xf numFmtId="166" fontId="49" fillId="0" borderId="13" xfId="61" applyNumberFormat="1" applyFont="1" applyFill="1" applyBorder="1">
      <alignment/>
      <protection/>
    </xf>
    <xf numFmtId="0" fontId="48" fillId="0" borderId="13" xfId="61" applyFont="1" applyBorder="1" applyAlignment="1">
      <alignment vertical="center"/>
      <protection/>
    </xf>
    <xf numFmtId="0" fontId="9" fillId="0" borderId="13" xfId="61" applyFont="1" applyBorder="1" applyAlignment="1">
      <alignment horizontal="center" vertical="center" wrapText="1"/>
      <protection/>
    </xf>
    <xf numFmtId="164" fontId="48" fillId="0" borderId="13" xfId="61" applyNumberFormat="1" applyFont="1" applyBorder="1" applyAlignment="1">
      <alignment vertical="center"/>
      <protection/>
    </xf>
    <xf numFmtId="164" fontId="48" fillId="0" borderId="13" xfId="61" applyNumberFormat="1" applyFont="1" applyFill="1" applyBorder="1" applyAlignment="1">
      <alignment vertical="center"/>
      <protection/>
    </xf>
    <xf numFmtId="0" fontId="48" fillId="0" borderId="13" xfId="61" applyFont="1" applyBorder="1" applyAlignment="1">
      <alignment wrapText="1"/>
      <protection/>
    </xf>
    <xf numFmtId="0" fontId="49" fillId="0" borderId="0" xfId="61" applyFont="1" applyFill="1">
      <alignment/>
      <protection/>
    </xf>
    <xf numFmtId="164" fontId="48" fillId="0" borderId="13" xfId="61" applyNumberFormat="1" applyFont="1" applyFill="1" applyBorder="1">
      <alignment/>
      <protection/>
    </xf>
    <xf numFmtId="0" fontId="48" fillId="0" borderId="13" xfId="61" applyFont="1" applyBorder="1">
      <alignment/>
      <protection/>
    </xf>
    <xf numFmtId="164" fontId="48" fillId="0" borderId="13" xfId="61" applyNumberFormat="1" applyFont="1" applyBorder="1">
      <alignment/>
      <protection/>
    </xf>
    <xf numFmtId="0" fontId="48" fillId="0" borderId="13" xfId="61" applyFont="1" applyBorder="1" applyAlignment="1">
      <alignment vertical="center" wrapText="1"/>
      <protection/>
    </xf>
    <xf numFmtId="0" fontId="9" fillId="0" borderId="14" xfId="61" applyFont="1" applyBorder="1" applyAlignment="1">
      <alignment horizontal="center" vertical="center" wrapText="1"/>
      <protection/>
    </xf>
    <xf numFmtId="164" fontId="48" fillId="0" borderId="13" xfId="61" applyNumberFormat="1" applyFont="1" applyBorder="1" applyAlignment="1">
      <alignment vertical="center" wrapText="1"/>
      <protection/>
    </xf>
    <xf numFmtId="0" fontId="49" fillId="0" borderId="13" xfId="61" applyFont="1" applyFill="1" applyBorder="1" applyAlignment="1">
      <alignment vertical="center" wrapText="1"/>
      <protection/>
    </xf>
    <xf numFmtId="164" fontId="49" fillId="0" borderId="13" xfId="61" applyNumberFormat="1" applyFont="1" applyFill="1" applyBorder="1" applyAlignment="1">
      <alignment vertical="center"/>
      <protection/>
    </xf>
    <xf numFmtId="0" fontId="48" fillId="0" borderId="13" xfId="61" applyFont="1" applyFill="1" applyBorder="1" applyAlignment="1">
      <alignment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48" fillId="0" borderId="13" xfId="61" applyFont="1" applyBorder="1" applyAlignment="1">
      <alignment horizontal="center"/>
      <protection/>
    </xf>
    <xf numFmtId="164" fontId="48" fillId="0" borderId="13" xfId="61" applyNumberFormat="1" applyFont="1" applyBorder="1" applyAlignment="1">
      <alignment wrapText="1"/>
      <protection/>
    </xf>
    <xf numFmtId="168" fontId="48" fillId="0" borderId="0" xfId="61" applyNumberFormat="1" applyFont="1">
      <alignment/>
      <protection/>
    </xf>
    <xf numFmtId="164" fontId="48" fillId="0" borderId="10" xfId="61" applyNumberFormat="1" applyFont="1" applyFill="1" applyBorder="1">
      <alignment/>
      <protection/>
    </xf>
    <xf numFmtId="0" fontId="48" fillId="0" borderId="16" xfId="61" applyFont="1" applyFill="1" applyBorder="1" applyAlignment="1">
      <alignment wrapText="1"/>
      <protection/>
    </xf>
    <xf numFmtId="0" fontId="48" fillId="0" borderId="0" xfId="61" applyFont="1" applyFill="1">
      <alignment/>
      <protection/>
    </xf>
    <xf numFmtId="169" fontId="48" fillId="0" borderId="10" xfId="61" applyNumberFormat="1" applyFont="1" applyBorder="1">
      <alignment/>
      <protection/>
    </xf>
    <xf numFmtId="169" fontId="48" fillId="0" borderId="10" xfId="61" applyNumberFormat="1" applyFont="1" applyFill="1" applyBorder="1">
      <alignment/>
      <protection/>
    </xf>
    <xf numFmtId="167" fontId="48" fillId="0" borderId="13" xfId="61" applyNumberFormat="1" applyFont="1" applyBorder="1">
      <alignment/>
      <protection/>
    </xf>
    <xf numFmtId="0" fontId="48" fillId="0" borderId="13" xfId="61" applyFont="1" applyFill="1" applyBorder="1">
      <alignment/>
      <protection/>
    </xf>
    <xf numFmtId="0" fontId="48" fillId="0" borderId="12" xfId="61" applyFont="1" applyBorder="1">
      <alignment/>
      <protection/>
    </xf>
    <xf numFmtId="0" fontId="48" fillId="0" borderId="0" xfId="61" applyFont="1" applyFill="1" applyBorder="1" applyAlignment="1">
      <alignment wrapText="1"/>
      <protection/>
    </xf>
    <xf numFmtId="165" fontId="9" fillId="0" borderId="0" xfId="61" applyNumberFormat="1" applyFont="1" applyFill="1" applyBorder="1" applyAlignment="1">
      <alignment horizontal="right" vertical="center"/>
      <protection/>
    </xf>
    <xf numFmtId="0" fontId="48" fillId="0" borderId="0" xfId="61" applyFont="1" applyBorder="1">
      <alignment/>
      <protection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166" fontId="8" fillId="0" borderId="0" xfId="61" applyNumberFormat="1" applyFont="1" applyFill="1" applyBorder="1" applyAlignment="1">
      <alignment horizontal="right" vertical="center"/>
      <protection/>
    </xf>
    <xf numFmtId="0" fontId="8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0" fontId="8" fillId="0" borderId="13" xfId="0" applyNumberFormat="1" applyFont="1" applyFill="1" applyBorder="1" applyAlignment="1">
      <alignment vertical="center"/>
    </xf>
    <xf numFmtId="165" fontId="8" fillId="0" borderId="13" xfId="0" applyNumberFormat="1" applyFont="1" applyFill="1" applyBorder="1" applyAlignment="1">
      <alignment vertical="center"/>
    </xf>
    <xf numFmtId="166" fontId="8" fillId="0" borderId="13" xfId="0" applyNumberFormat="1" applyFont="1" applyFill="1" applyBorder="1" applyAlignment="1">
      <alignment vertical="center"/>
    </xf>
    <xf numFmtId="166" fontId="8" fillId="0" borderId="13" xfId="61" applyNumberFormat="1" applyFont="1" applyFill="1" applyBorder="1" applyAlignment="1">
      <alignment horizontal="right" vertical="center"/>
      <protection/>
    </xf>
    <xf numFmtId="0" fontId="48" fillId="0" borderId="0" xfId="61" applyFont="1" applyBorder="1" applyAlignment="1">
      <alignment wrapText="1"/>
      <protection/>
    </xf>
    <xf numFmtId="165" fontId="9" fillId="0" borderId="0" xfId="61" applyNumberFormat="1" applyFont="1" applyFill="1" applyBorder="1" applyAlignment="1">
      <alignment horizontal="center" vertical="center"/>
      <protection/>
    </xf>
    <xf numFmtId="0" fontId="48" fillId="0" borderId="0" xfId="61" applyFont="1" applyFill="1" applyBorder="1">
      <alignment/>
      <protection/>
    </xf>
    <xf numFmtId="0" fontId="50" fillId="0" borderId="0" xfId="61" applyFont="1">
      <alignment/>
      <protection/>
    </xf>
    <xf numFmtId="0" fontId="48" fillId="0" borderId="17" xfId="61" applyFont="1" applyBorder="1">
      <alignment/>
      <protection/>
    </xf>
    <xf numFmtId="0" fontId="48" fillId="0" borderId="18" xfId="61" applyFont="1" applyBorder="1">
      <alignment/>
      <protection/>
    </xf>
    <xf numFmtId="0" fontId="48" fillId="0" borderId="19" xfId="61" applyFont="1" applyBorder="1">
      <alignment/>
      <protection/>
    </xf>
    <xf numFmtId="0" fontId="48" fillId="0" borderId="13" xfId="61" applyFont="1" applyBorder="1" applyAlignment="1">
      <alignment horizontal="center" wrapText="1"/>
      <protection/>
    </xf>
    <xf numFmtId="0" fontId="48" fillId="0" borderId="16" xfId="61" applyFont="1" applyBorder="1">
      <alignment/>
      <protection/>
    </xf>
    <xf numFmtId="0" fontId="48" fillId="0" borderId="20" xfId="61" applyFont="1" applyBorder="1">
      <alignment/>
      <protection/>
    </xf>
    <xf numFmtId="164" fontId="48" fillId="0" borderId="21" xfId="61" applyNumberFormat="1" applyFont="1" applyBorder="1">
      <alignment/>
      <protection/>
    </xf>
    <xf numFmtId="166" fontId="48" fillId="0" borderId="13" xfId="61" applyNumberFormat="1" applyFont="1" applyBorder="1">
      <alignment/>
      <protection/>
    </xf>
    <xf numFmtId="0" fontId="48" fillId="0" borderId="22" xfId="61" applyFont="1" applyBorder="1">
      <alignment/>
      <protection/>
    </xf>
    <xf numFmtId="0" fontId="48" fillId="0" borderId="23" xfId="61" applyFont="1" applyBorder="1">
      <alignment/>
      <protection/>
    </xf>
    <xf numFmtId="0" fontId="48" fillId="0" borderId="24" xfId="61" applyFont="1" applyBorder="1">
      <alignment/>
      <protection/>
    </xf>
    <xf numFmtId="164" fontId="48" fillId="0" borderId="12" xfId="61" applyNumberFormat="1" applyFont="1" applyFill="1" applyBorder="1">
      <alignment/>
      <protection/>
    </xf>
    <xf numFmtId="164" fontId="48" fillId="0" borderId="12" xfId="61" applyNumberFormat="1" applyFont="1" applyBorder="1">
      <alignment/>
      <protection/>
    </xf>
    <xf numFmtId="166" fontId="48" fillId="0" borderId="12" xfId="61" applyNumberFormat="1" applyFont="1" applyBorder="1">
      <alignment/>
      <protection/>
    </xf>
    <xf numFmtId="0" fontId="9" fillId="0" borderId="0" xfId="61" applyFont="1" applyAlignment="1">
      <alignment horizontal="right"/>
      <protection/>
    </xf>
    <xf numFmtId="0" fontId="9" fillId="0" borderId="0" xfId="61" applyFont="1">
      <alignment/>
      <protection/>
    </xf>
    <xf numFmtId="10" fontId="9" fillId="34" borderId="13" xfId="61" applyNumberFormat="1" applyFont="1" applyFill="1" applyBorder="1">
      <alignment/>
      <protection/>
    </xf>
    <xf numFmtId="0" fontId="9" fillId="0" borderId="23" xfId="61" applyFont="1" applyBorder="1">
      <alignment/>
      <protection/>
    </xf>
    <xf numFmtId="10" fontId="9" fillId="0" borderId="24" xfId="67" applyNumberFormat="1" applyFont="1" applyFill="1" applyBorder="1" applyAlignment="1">
      <alignment/>
    </xf>
    <xf numFmtId="0" fontId="9" fillId="0" borderId="0" xfId="61" applyFont="1" applyFill="1" applyBorder="1">
      <alignment/>
      <protection/>
    </xf>
    <xf numFmtId="10" fontId="9" fillId="0" borderId="0" xfId="61" applyNumberFormat="1" applyFont="1">
      <alignment/>
      <protection/>
    </xf>
    <xf numFmtId="166" fontId="9" fillId="0" borderId="0" xfId="61" applyNumberFormat="1" applyFont="1">
      <alignment/>
      <protection/>
    </xf>
    <xf numFmtId="17" fontId="9" fillId="0" borderId="0" xfId="61" applyNumberFormat="1" applyFont="1" applyFill="1" applyBorder="1" applyAlignment="1">
      <alignment horizontal="center"/>
      <protection/>
    </xf>
    <xf numFmtId="165" fontId="9" fillId="0" borderId="0" xfId="61" applyNumberFormat="1" applyFont="1" applyFill="1" applyBorder="1" applyAlignment="1">
      <alignment horizontal="right"/>
      <protection/>
    </xf>
    <xf numFmtId="165" fontId="9" fillId="0" borderId="0" xfId="61" applyNumberFormat="1" applyFont="1" applyFill="1" applyAlignment="1">
      <alignment horizontal="right"/>
      <protection/>
    </xf>
    <xf numFmtId="0" fontId="48" fillId="0" borderId="0" xfId="61" applyFont="1" applyAlignment="1">
      <alignment horizontal="right"/>
      <protection/>
    </xf>
    <xf numFmtId="165" fontId="48" fillId="0" borderId="0" xfId="61" applyNumberFormat="1" applyFont="1" applyAlignment="1">
      <alignment horizontal="right"/>
      <protection/>
    </xf>
    <xf numFmtId="165" fontId="48" fillId="0" borderId="0" xfId="61" applyNumberFormat="1" applyFont="1">
      <alignment/>
      <protection/>
    </xf>
    <xf numFmtId="166" fontId="49" fillId="0" borderId="10" xfId="61" applyNumberFormat="1" applyFont="1" applyFill="1" applyBorder="1">
      <alignment/>
      <protection/>
    </xf>
    <xf numFmtId="0" fontId="49" fillId="8" borderId="13" xfId="61" applyFont="1" applyFill="1" applyBorder="1" applyAlignment="1">
      <alignment horizontal="center" vertical="center"/>
      <protection/>
    </xf>
    <xf numFmtId="0" fontId="49" fillId="8" borderId="13" xfId="61" applyFont="1" applyFill="1" applyBorder="1" applyAlignment="1">
      <alignment horizontal="center" vertical="center" wrapText="1"/>
      <protection/>
    </xf>
    <xf numFmtId="0" fontId="49" fillId="8" borderId="12" xfId="61" applyFont="1" applyFill="1" applyBorder="1">
      <alignment/>
      <protection/>
    </xf>
    <xf numFmtId="0" fontId="48" fillId="8" borderId="12" xfId="61" applyFont="1" applyFill="1" applyBorder="1" applyAlignment="1">
      <alignment horizontal="center"/>
      <protection/>
    </xf>
    <xf numFmtId="164" fontId="49" fillId="8" borderId="12" xfId="61" applyNumberFormat="1" applyFont="1" applyFill="1" applyBorder="1">
      <alignment/>
      <protection/>
    </xf>
    <xf numFmtId="0" fontId="49" fillId="8" borderId="13" xfId="61" applyFont="1" applyFill="1" applyBorder="1" applyAlignment="1">
      <alignment vertical="center"/>
      <protection/>
    </xf>
    <xf numFmtId="164" fontId="49" fillId="8" borderId="13" xfId="61" applyNumberFormat="1" applyFont="1" applyFill="1" applyBorder="1" applyAlignment="1">
      <alignment vertical="center"/>
      <protection/>
    </xf>
    <xf numFmtId="0" fontId="49" fillId="8" borderId="13" xfId="61" applyFont="1" applyFill="1" applyBorder="1">
      <alignment/>
      <protection/>
    </xf>
    <xf numFmtId="0" fontId="49" fillId="8" borderId="13" xfId="61" applyFont="1" applyFill="1" applyBorder="1" applyAlignment="1">
      <alignment horizontal="center"/>
      <protection/>
    </xf>
    <xf numFmtId="166" fontId="8" fillId="8" borderId="13" xfId="61" applyNumberFormat="1" applyFont="1" applyFill="1" applyBorder="1" applyAlignment="1">
      <alignment horizontal="right"/>
      <protection/>
    </xf>
    <xf numFmtId="164" fontId="49" fillId="8" borderId="13" xfId="61" applyNumberFormat="1" applyFont="1" applyFill="1" applyBorder="1">
      <alignment/>
      <protection/>
    </xf>
    <xf numFmtId="0" fontId="49" fillId="8" borderId="12" xfId="61" applyFont="1" applyFill="1" applyBorder="1" applyAlignment="1">
      <alignment wrapText="1"/>
      <protection/>
    </xf>
    <xf numFmtId="165" fontId="8" fillId="8" borderId="12" xfId="61" applyNumberFormat="1" applyFont="1" applyFill="1" applyBorder="1" applyAlignment="1">
      <alignment horizontal="right" vertical="center"/>
      <protection/>
    </xf>
    <xf numFmtId="0" fontId="8" fillId="8" borderId="13" xfId="0" applyFont="1" applyFill="1" applyBorder="1" applyAlignment="1">
      <alignment vertical="center"/>
    </xf>
    <xf numFmtId="0" fontId="9" fillId="8" borderId="13" xfId="0" applyFont="1" applyFill="1" applyBorder="1" applyAlignment="1">
      <alignment vertical="center"/>
    </xf>
    <xf numFmtId="166" fontId="9" fillId="8" borderId="13" xfId="0" applyNumberFormat="1" applyFont="1" applyFill="1" applyBorder="1" applyAlignment="1">
      <alignment vertical="center"/>
    </xf>
    <xf numFmtId="166" fontId="8" fillId="8" borderId="13" xfId="0" applyNumberFormat="1" applyFont="1" applyFill="1" applyBorder="1" applyAlignment="1">
      <alignment vertical="center"/>
    </xf>
    <xf numFmtId="166" fontId="8" fillId="8" borderId="13" xfId="61" applyNumberFormat="1" applyFont="1" applyFill="1" applyBorder="1" applyAlignment="1">
      <alignment horizontal="right" vertical="center"/>
      <protection/>
    </xf>
    <xf numFmtId="0" fontId="50" fillId="0" borderId="0" xfId="61" applyFont="1" applyAlignment="1">
      <alignment horizontal="center"/>
      <protection/>
    </xf>
    <xf numFmtId="0" fontId="49" fillId="8" borderId="13" xfId="61" applyFont="1" applyFill="1" applyBorder="1" applyAlignment="1">
      <alignment horizontal="center"/>
      <protection/>
    </xf>
  </cellXfs>
  <cellStyles count="61">
    <cellStyle name="Normal" xfId="0"/>
    <cellStyle name="_Forecast 09-04-10" xfId="15"/>
    <cellStyle name="=C:\WINNT\SYSTEM32\COMMAND.COM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Currency 2" xfId="48"/>
    <cellStyle name="Euro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 2" xfId="56"/>
    <cellStyle name="Input" xfId="57"/>
    <cellStyle name="InputData" xfId="58"/>
    <cellStyle name="Linked Cell" xfId="59"/>
    <cellStyle name="Neutral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Percent 2" xfId="67"/>
    <cellStyle name="Percent 3" xfId="68"/>
    <cellStyle name="Std_0" xfId="69"/>
    <cellStyle name="Style 1" xfId="70"/>
    <cellStyle name="Title" xfId="71"/>
    <cellStyle name="Total" xfId="72"/>
    <cellStyle name="Units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%20Private\Transportation%20Income\Mod186\Revised%20Mod%20186\2012_13\Latest%20WWUMod186%20report%20dated%204.7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owed v Collected Income"/>
      <sheetName val="Mod 186"/>
      <sheetName val="Incentives Summary"/>
      <sheetName val="shrinkage 2008_9"/>
      <sheetName val="Exit Capacity Incentive 2008_9"/>
      <sheetName val="Metering Tip Point 2008_9"/>
      <sheetName val="Core Allowed"/>
      <sheetName val="IFID 2008_09"/>
      <sheetName val="IFID 2009_10"/>
      <sheetName val="IFID 2010_11"/>
      <sheetName val="IFID 2011_12"/>
      <sheetName val="MSRA calcs 2008_9 to 2012_13"/>
      <sheetName val="Meter Tipping Point 2009_10"/>
      <sheetName val="Meter Tipping Pt 2010_11"/>
      <sheetName val="Meter Tipping Pt 2011_12"/>
      <sheetName val="Meter Tipping Pt 2012_13"/>
      <sheetName val="shrinkage 2009_10 to 2012_13"/>
      <sheetName val="Env. Emiss 2008_9 to 2012_13"/>
      <sheetName val="Exit Capacity 2009_10 - 2012_13"/>
      <sheetName val="Cost Pass Thru 2008_9"/>
      <sheetName val="Cost Pass Through 2009_10"/>
      <sheetName val="Cost Pass Through 2010_11"/>
      <sheetName val="Cost Pass Through 2011_12"/>
      <sheetName val="Cost Pass Through 2012_13"/>
      <sheetName val="Cap Output Inc 2011_12 2012_13"/>
      <sheetName val="Discretionary Reward"/>
      <sheetName val="Exit Capacity Charges 2011_12"/>
      <sheetName val="Exit Capacity Charges 2012_13"/>
      <sheetName val="NTS Charges 12-13 13-14 14-15"/>
      <sheetName val="Submission 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0.85546875" style="2" customWidth="1"/>
    <col min="2" max="2" width="42.7109375" style="2" customWidth="1"/>
    <col min="3" max="3" width="8.57421875" style="2" customWidth="1"/>
    <col min="4" max="4" width="10.00390625" style="2" hidden="1" customWidth="1"/>
    <col min="5" max="5" width="9.421875" style="2" customWidth="1"/>
    <col min="6" max="6" width="9.8515625" style="2" customWidth="1"/>
    <col min="7" max="7" width="8.7109375" style="2" bestFit="1" customWidth="1"/>
    <col min="8" max="8" width="8.7109375" style="2" customWidth="1"/>
    <col min="9" max="9" width="7.7109375" style="2" bestFit="1" customWidth="1"/>
    <col min="10" max="10" width="8.421875" style="2" bestFit="1" customWidth="1"/>
    <col min="11" max="11" width="8.421875" style="2" customWidth="1"/>
    <col min="12" max="12" width="80.00390625" style="2" bestFit="1" customWidth="1"/>
    <col min="13" max="13" width="10.8515625" style="2" customWidth="1"/>
    <col min="14" max="14" width="12.421875" style="2" customWidth="1"/>
    <col min="15" max="16384" width="9.140625" style="2" customWidth="1"/>
  </cols>
  <sheetData>
    <row r="1" spans="2:7" ht="11.25">
      <c r="B1" s="118" t="s">
        <v>0</v>
      </c>
      <c r="C1" s="118"/>
      <c r="D1" s="118"/>
      <c r="E1" s="118"/>
      <c r="F1" s="118"/>
      <c r="G1" s="1"/>
    </row>
    <row r="2" spans="2:16" ht="11.25">
      <c r="B2" s="3" t="s">
        <v>79</v>
      </c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</row>
    <row r="3" spans="2:16" ht="11.25">
      <c r="B3" s="3"/>
      <c r="C3" s="4"/>
      <c r="D3" s="4"/>
      <c r="E3" s="4"/>
      <c r="F3" s="4"/>
      <c r="G3" s="4"/>
      <c r="H3" s="4"/>
      <c r="I3" s="4"/>
      <c r="J3" s="4"/>
      <c r="K3" s="4"/>
      <c r="L3" s="6"/>
      <c r="M3" s="4"/>
      <c r="N3" s="4"/>
      <c r="O3" s="4"/>
      <c r="P3" s="4"/>
    </row>
    <row r="4" spans="2:16" ht="11.25">
      <c r="B4" s="7" t="s">
        <v>1</v>
      </c>
      <c r="C4" s="7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11.25">
      <c r="B5" s="9" t="s">
        <v>2</v>
      </c>
      <c r="C5" s="9"/>
      <c r="D5" s="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4" ht="11.25">
      <c r="B6" s="9" t="s">
        <v>3</v>
      </c>
      <c r="C6" s="9"/>
      <c r="D6" s="8"/>
    </row>
    <row r="7" spans="2:12" ht="22.5">
      <c r="B7" s="100" t="s">
        <v>4</v>
      </c>
      <c r="C7" s="101" t="s">
        <v>5</v>
      </c>
      <c r="D7" s="100" t="s">
        <v>6</v>
      </c>
      <c r="E7" s="100" t="s">
        <v>7</v>
      </c>
      <c r="F7" s="100" t="s">
        <v>8</v>
      </c>
      <c r="G7" s="100" t="s">
        <v>9</v>
      </c>
      <c r="H7" s="100" t="s">
        <v>10</v>
      </c>
      <c r="I7" s="100" t="s">
        <v>11</v>
      </c>
      <c r="J7" s="100" t="s">
        <v>12</v>
      </c>
      <c r="K7" s="100" t="s">
        <v>13</v>
      </c>
      <c r="L7" s="100" t="s">
        <v>14</v>
      </c>
    </row>
    <row r="8" spans="2:12" ht="11.25">
      <c r="B8" s="10" t="s">
        <v>15</v>
      </c>
      <c r="C8" s="11"/>
      <c r="D8" s="12">
        <v>0.04069931384528602</v>
      </c>
      <c r="E8" s="13">
        <f>E11/D11-1</f>
        <v>0.03820447976878616</v>
      </c>
      <c r="F8" s="13">
        <f>F11/E11-1</f>
        <v>-0.00382775119617218</v>
      </c>
      <c r="G8" s="13">
        <f>G11/F11-1</f>
        <v>0.04689546764474728</v>
      </c>
      <c r="H8" s="14">
        <f>H11/G11-1</f>
        <v>0.051801801801801606</v>
      </c>
      <c r="I8" s="14">
        <v>0.03</v>
      </c>
      <c r="J8" s="14">
        <v>0.03</v>
      </c>
      <c r="K8" s="14">
        <v>0.03</v>
      </c>
      <c r="L8" s="15" t="s">
        <v>16</v>
      </c>
    </row>
    <row r="9" spans="2:12" ht="11.25">
      <c r="B9" s="11"/>
      <c r="C9" s="11"/>
      <c r="D9" s="16"/>
      <c r="E9" s="17"/>
      <c r="F9" s="17"/>
      <c r="G9" s="17"/>
      <c r="H9" s="17"/>
      <c r="I9" s="17"/>
      <c r="J9" s="17"/>
      <c r="K9" s="17"/>
      <c r="L9" s="11"/>
    </row>
    <row r="10" spans="2:12" ht="11.25">
      <c r="B10" s="11" t="s">
        <v>17</v>
      </c>
      <c r="C10" s="18" t="s">
        <v>70</v>
      </c>
      <c r="D10" s="19">
        <v>245.73999999999998</v>
      </c>
      <c r="E10" s="19">
        <v>257.15</v>
      </c>
      <c r="F10" s="19">
        <v>259.32</v>
      </c>
      <c r="G10" s="19">
        <v>262.27</v>
      </c>
      <c r="H10" s="19">
        <v>264.32</v>
      </c>
      <c r="I10" s="20"/>
      <c r="J10" s="20"/>
      <c r="K10" s="20"/>
      <c r="L10" s="11"/>
    </row>
    <row r="11" spans="2:12" ht="11.25">
      <c r="B11" s="10" t="s">
        <v>18</v>
      </c>
      <c r="C11" s="21" t="s">
        <v>19</v>
      </c>
      <c r="D11" s="16">
        <v>1.1072</v>
      </c>
      <c r="E11" s="17">
        <v>1.1495</v>
      </c>
      <c r="F11" s="17">
        <v>1.1451</v>
      </c>
      <c r="G11" s="17">
        <v>1.1988</v>
      </c>
      <c r="H11" s="17">
        <v>1.2609</v>
      </c>
      <c r="I11" s="17"/>
      <c r="J11" s="17"/>
      <c r="K11" s="17"/>
      <c r="L11" s="11"/>
    </row>
    <row r="12" spans="2:12" ht="11.25">
      <c r="B12" s="10"/>
      <c r="C12" s="10"/>
      <c r="D12" s="16"/>
      <c r="E12" s="19"/>
      <c r="F12" s="19"/>
      <c r="G12" s="19"/>
      <c r="H12" s="19"/>
      <c r="I12" s="20"/>
      <c r="J12" s="20"/>
      <c r="K12" s="22"/>
      <c r="L12" s="52"/>
    </row>
    <row r="13" spans="2:12" ht="11.25">
      <c r="B13" s="23" t="s">
        <v>20</v>
      </c>
      <c r="C13" s="24" t="s">
        <v>21</v>
      </c>
      <c r="D13" s="25">
        <f>D10*D11</f>
        <v>272.083328</v>
      </c>
      <c r="E13" s="25">
        <f>E10*E11</f>
        <v>295.59392499999996</v>
      </c>
      <c r="F13" s="25">
        <f>F10*F11</f>
        <v>296.947332</v>
      </c>
      <c r="G13" s="25">
        <f>G10*G11</f>
        <v>314.409276</v>
      </c>
      <c r="H13" s="25">
        <f>H10*H11</f>
        <v>333.28108799999995</v>
      </c>
      <c r="I13" s="25"/>
      <c r="J13" s="25"/>
      <c r="K13" s="99"/>
      <c r="L13" s="11"/>
    </row>
    <row r="14" spans="2:14" ht="11.25">
      <c r="B14" s="26" t="s">
        <v>22</v>
      </c>
      <c r="C14" s="27" t="s">
        <v>71</v>
      </c>
      <c r="D14" s="28">
        <v>0.731351</v>
      </c>
      <c r="E14" s="28">
        <v>1.035155</v>
      </c>
      <c r="F14" s="28">
        <v>-0.640966</v>
      </c>
      <c r="G14" s="28">
        <v>-1.377441</v>
      </c>
      <c r="H14" s="28">
        <v>-1.3225139999999962</v>
      </c>
      <c r="I14" s="29"/>
      <c r="J14" s="29"/>
      <c r="K14" s="29"/>
      <c r="L14" s="30" t="s">
        <v>23</v>
      </c>
      <c r="M14" s="31"/>
      <c r="N14" s="31"/>
    </row>
    <row r="15" spans="2:12" ht="27.75" customHeight="1">
      <c r="B15" s="26" t="s">
        <v>24</v>
      </c>
      <c r="C15" s="27" t="s">
        <v>72</v>
      </c>
      <c r="D15" s="28">
        <v>0.137049</v>
      </c>
      <c r="E15" s="28">
        <v>-0.240965</v>
      </c>
      <c r="F15" s="28">
        <v>-0.271557</v>
      </c>
      <c r="G15" s="28">
        <v>-0.060916</v>
      </c>
      <c r="H15" s="28">
        <v>-0.049163</v>
      </c>
      <c r="I15" s="32"/>
      <c r="J15" s="32"/>
      <c r="K15" s="32"/>
      <c r="L15" s="30" t="s">
        <v>25</v>
      </c>
    </row>
    <row r="16" spans="2:14" ht="11.25">
      <c r="B16" s="33" t="s">
        <v>26</v>
      </c>
      <c r="C16" s="27" t="s">
        <v>73</v>
      </c>
      <c r="D16" s="34">
        <v>-0.05374552000000002</v>
      </c>
      <c r="E16" s="34">
        <v>-0.08833652000000002</v>
      </c>
      <c r="F16" s="34">
        <v>0.0034804799999999816</v>
      </c>
      <c r="G16" s="34">
        <v>-0.06313752000000002</v>
      </c>
      <c r="H16" s="34">
        <v>1.0269935999999997</v>
      </c>
      <c r="I16" s="32"/>
      <c r="J16" s="32"/>
      <c r="K16" s="32"/>
      <c r="L16" s="35" t="s">
        <v>27</v>
      </c>
      <c r="N16" s="1"/>
    </row>
    <row r="17" spans="2:12" ht="33.75">
      <c r="B17" s="35" t="s">
        <v>74</v>
      </c>
      <c r="C17" s="36" t="s">
        <v>75</v>
      </c>
      <c r="D17" s="37">
        <v>0.002625</v>
      </c>
      <c r="E17" s="28">
        <v>0.002625</v>
      </c>
      <c r="F17" s="28">
        <v>0.01025</v>
      </c>
      <c r="G17" s="28">
        <v>0.01075</v>
      </c>
      <c r="H17" s="28">
        <v>0</v>
      </c>
      <c r="I17" s="29"/>
      <c r="J17" s="29"/>
      <c r="K17" s="29"/>
      <c r="L17" s="26" t="s">
        <v>69</v>
      </c>
    </row>
    <row r="18" spans="2:12" ht="11.25">
      <c r="B18" s="38" t="s">
        <v>28</v>
      </c>
      <c r="C18" s="38"/>
      <c r="D18" s="39">
        <f>SUM(D14:D17)</f>
        <v>0.81727948</v>
      </c>
      <c r="E18" s="39">
        <f>SUM(E14:E17)</f>
        <v>0.70847848</v>
      </c>
      <c r="F18" s="39">
        <f>SUM(F14:F17)</f>
        <v>-0.89879252</v>
      </c>
      <c r="G18" s="39">
        <f>SUM(G14:G17)</f>
        <v>-1.4907445199999998</v>
      </c>
      <c r="H18" s="39">
        <f>SUM(H14:H17)</f>
        <v>-0.34468339999999653</v>
      </c>
      <c r="I18" s="39"/>
      <c r="J18" s="39"/>
      <c r="K18" s="39"/>
      <c r="L18" s="26"/>
    </row>
    <row r="19" spans="2:12" ht="11.25">
      <c r="B19" s="40" t="s">
        <v>29</v>
      </c>
      <c r="C19" s="41" t="s">
        <v>76</v>
      </c>
      <c r="D19" s="29">
        <v>8.367263773098086</v>
      </c>
      <c r="E19" s="29">
        <v>5.068912703981265</v>
      </c>
      <c r="F19" s="29">
        <v>8.353839269767429</v>
      </c>
      <c r="G19" s="39">
        <v>9.702242652067767</v>
      </c>
      <c r="H19" s="29">
        <v>10.287576546749998</v>
      </c>
      <c r="I19" s="29"/>
      <c r="J19" s="29"/>
      <c r="K19" s="29"/>
      <c r="L19" s="26" t="s">
        <v>30</v>
      </c>
    </row>
    <row r="20" spans="2:12" ht="64.5" customHeight="1">
      <c r="B20" s="35" t="s">
        <v>31</v>
      </c>
      <c r="C20" s="41" t="s">
        <v>77</v>
      </c>
      <c r="D20" s="28">
        <v>4.626687923415137</v>
      </c>
      <c r="E20" s="28">
        <v>7.6113979909222795</v>
      </c>
      <c r="F20" s="28">
        <v>7.401069547613132</v>
      </c>
      <c r="G20" s="29">
        <v>12.56534803692497</v>
      </c>
      <c r="H20" s="29">
        <v>11.652610386552034</v>
      </c>
      <c r="I20" s="29"/>
      <c r="J20" s="29"/>
      <c r="K20" s="29"/>
      <c r="L20" s="35" t="s">
        <v>32</v>
      </c>
    </row>
    <row r="21" spans="2:12" ht="11.25">
      <c r="B21" s="33" t="s">
        <v>33</v>
      </c>
      <c r="C21" s="42" t="s">
        <v>34</v>
      </c>
      <c r="D21" s="43">
        <v>3.14224721936655</v>
      </c>
      <c r="E21" s="34">
        <v>-8.05497159362497</v>
      </c>
      <c r="F21" s="34">
        <f aca="true" t="shared" si="0" ref="F21:K21">-E52</f>
        <v>-3.1957858972959774</v>
      </c>
      <c r="G21" s="34">
        <f t="shared" si="0"/>
        <v>4.453249558886331</v>
      </c>
      <c r="H21" s="34">
        <f t="shared" si="0"/>
        <v>-2.086656974763484</v>
      </c>
      <c r="I21" s="34">
        <f t="shared" si="0"/>
        <v>-1.235431622768051</v>
      </c>
      <c r="J21" s="34">
        <f t="shared" si="0"/>
        <v>0</v>
      </c>
      <c r="K21" s="34">
        <f t="shared" si="0"/>
        <v>0</v>
      </c>
      <c r="L21" s="33" t="s">
        <v>35</v>
      </c>
    </row>
    <row r="22" spans="2:16" ht="11.25">
      <c r="B22" s="33"/>
      <c r="C22" s="42"/>
      <c r="D22" s="43"/>
      <c r="E22" s="34"/>
      <c r="F22" s="34"/>
      <c r="G22" s="34"/>
      <c r="H22" s="34"/>
      <c r="I22" s="32"/>
      <c r="J22" s="32"/>
      <c r="K22" s="32"/>
      <c r="L22" s="33"/>
      <c r="P22" s="44"/>
    </row>
    <row r="23" spans="2:12" ht="11.25">
      <c r="B23" s="102" t="s">
        <v>36</v>
      </c>
      <c r="C23" s="103" t="s">
        <v>37</v>
      </c>
      <c r="D23" s="104">
        <f>D13+D18+D19+D20+D21</f>
        <v>289.0368063958798</v>
      </c>
      <c r="E23" s="104">
        <f>E13+E18+E19+E20+E21</f>
        <v>300.9277425812785</v>
      </c>
      <c r="F23" s="104">
        <f>F13+F18+F19+F20+F21</f>
        <v>308.6076624000846</v>
      </c>
      <c r="G23" s="104">
        <f>G13+G18+G19+G20+G21</f>
        <v>339.639371727879</v>
      </c>
      <c r="H23" s="104">
        <f>H13+H18+H19+H20+H21</f>
        <v>352.78993455853856</v>
      </c>
      <c r="I23" s="104">
        <v>386.67536837723196</v>
      </c>
      <c r="J23" s="104">
        <v>400.26599999999996</v>
      </c>
      <c r="K23" s="104">
        <v>418.07259999999997</v>
      </c>
      <c r="L23" s="11" t="s">
        <v>78</v>
      </c>
    </row>
    <row r="24" spans="2:12" ht="11.25">
      <c r="B24" s="20"/>
      <c r="C24" s="20"/>
      <c r="D24" s="45"/>
      <c r="E24" s="45"/>
      <c r="F24" s="45"/>
      <c r="G24" s="45"/>
      <c r="H24" s="45"/>
      <c r="I24" s="45"/>
      <c r="J24" s="45"/>
      <c r="K24" s="45"/>
      <c r="L24" s="11"/>
    </row>
    <row r="25" spans="2:17" ht="26.25" customHeight="1">
      <c r="B25" s="105" t="s">
        <v>38</v>
      </c>
      <c r="C25" s="100" t="s">
        <v>39</v>
      </c>
      <c r="D25" s="106">
        <v>296.93148734</v>
      </c>
      <c r="E25" s="106">
        <v>304.06086601000004</v>
      </c>
      <c r="F25" s="106">
        <v>304.24173146</v>
      </c>
      <c r="G25" s="106">
        <v>341.68511386000006</v>
      </c>
      <c r="H25" s="106">
        <v>354.0011420318406</v>
      </c>
      <c r="I25" s="106">
        <f>I23</f>
        <v>386.67536837723196</v>
      </c>
      <c r="J25" s="106">
        <f>J23</f>
        <v>400.26599999999996</v>
      </c>
      <c r="K25" s="106">
        <f>K23</f>
        <v>418.07259999999997</v>
      </c>
      <c r="L25" s="40" t="s">
        <v>67</v>
      </c>
      <c r="M25" s="46"/>
      <c r="N25" s="31"/>
      <c r="O25" s="47"/>
      <c r="P25" s="47"/>
      <c r="Q25" s="47"/>
    </row>
    <row r="26" spans="2:12" ht="11.25">
      <c r="B26" s="11"/>
      <c r="C26" s="11"/>
      <c r="D26" s="48"/>
      <c r="E26" s="48"/>
      <c r="F26" s="48"/>
      <c r="G26" s="48"/>
      <c r="H26" s="48"/>
      <c r="I26" s="49"/>
      <c r="J26" s="49"/>
      <c r="K26" s="49"/>
      <c r="L26" s="11"/>
    </row>
    <row r="27" spans="2:12" ht="11.25">
      <c r="B27" s="107" t="s">
        <v>40</v>
      </c>
      <c r="C27" s="108" t="s">
        <v>34</v>
      </c>
      <c r="D27" s="109">
        <f>D25-D23</f>
        <v>7.894680944120182</v>
      </c>
      <c r="E27" s="109">
        <f aca="true" t="shared" si="1" ref="E27:K27">E25-E23</f>
        <v>3.1331234287215466</v>
      </c>
      <c r="F27" s="110">
        <f>F25-F23</f>
        <v>-4.365930940084638</v>
      </c>
      <c r="G27" s="109">
        <f t="shared" si="1"/>
        <v>2.045742132121063</v>
      </c>
      <c r="H27" s="109">
        <f t="shared" si="1"/>
        <v>1.2112074733020108</v>
      </c>
      <c r="I27" s="109">
        <f t="shared" si="1"/>
        <v>0</v>
      </c>
      <c r="J27" s="109">
        <f t="shared" si="1"/>
        <v>0</v>
      </c>
      <c r="K27" s="109">
        <f t="shared" si="1"/>
        <v>0</v>
      </c>
      <c r="L27" s="11"/>
    </row>
    <row r="28" spans="2:12" ht="11.25">
      <c r="B28" s="33"/>
      <c r="C28" s="33"/>
      <c r="D28" s="50"/>
      <c r="E28" s="50"/>
      <c r="F28" s="50"/>
      <c r="G28" s="50"/>
      <c r="H28" s="50"/>
      <c r="I28" s="51"/>
      <c r="J28" s="51"/>
      <c r="K28" s="51"/>
      <c r="L28" s="11"/>
    </row>
    <row r="29" spans="2:12" ht="24.75" customHeight="1">
      <c r="B29" s="111" t="s">
        <v>41</v>
      </c>
      <c r="C29" s="111"/>
      <c r="D29" s="112">
        <v>0.101</v>
      </c>
      <c r="E29" s="112">
        <v>-0.093</v>
      </c>
      <c r="F29" s="112">
        <v>0.038</v>
      </c>
      <c r="G29" s="112">
        <v>0.151</v>
      </c>
      <c r="H29" s="112">
        <v>0.05</v>
      </c>
      <c r="I29" s="112">
        <f>(I23-H23)/H23</f>
        <v>0.09604988833112747</v>
      </c>
      <c r="J29" s="112">
        <f>(J23-I23)/I23</f>
        <v>0.03514739425943801</v>
      </c>
      <c r="K29" s="112">
        <f>(K23-J23)/J23</f>
        <v>0.04448691620072653</v>
      </c>
      <c r="L29" s="52"/>
    </row>
    <row r="30" spans="2:12" ht="14.25" customHeight="1">
      <c r="B30" s="53"/>
      <c r="C30" s="53"/>
      <c r="D30" s="54"/>
      <c r="E30" s="54"/>
      <c r="F30" s="54"/>
      <c r="G30" s="54"/>
      <c r="H30" s="54"/>
      <c r="I30" s="54"/>
      <c r="J30" s="54"/>
      <c r="K30" s="54"/>
      <c r="L30" s="55"/>
    </row>
    <row r="31" spans="2:12" ht="15.75" customHeight="1">
      <c r="B31" s="113" t="s">
        <v>42</v>
      </c>
      <c r="C31" s="114"/>
      <c r="D31" s="114"/>
      <c r="E31" s="114"/>
      <c r="F31" s="114"/>
      <c r="G31" s="115"/>
      <c r="H31" s="116">
        <v>12.640085323946584</v>
      </c>
      <c r="I31" s="116">
        <v>35.28170241122497</v>
      </c>
      <c r="J31" s="117">
        <v>22.05220935726492</v>
      </c>
      <c r="K31" s="117">
        <v>39.25619135533613</v>
      </c>
      <c r="L31" s="26" t="s">
        <v>43</v>
      </c>
    </row>
    <row r="32" spans="2:12" ht="15.75" customHeight="1">
      <c r="B32" s="56"/>
      <c r="C32" s="57"/>
      <c r="D32" s="57"/>
      <c r="E32" s="57"/>
      <c r="F32" s="57"/>
      <c r="G32" s="58"/>
      <c r="H32" s="59"/>
      <c r="I32" s="59"/>
      <c r="J32" s="60"/>
      <c r="K32" s="60"/>
      <c r="L32" s="55"/>
    </row>
    <row r="33" spans="2:12" ht="15.75" customHeight="1">
      <c r="B33" s="61" t="s">
        <v>66</v>
      </c>
      <c r="C33" s="62"/>
      <c r="D33" s="62"/>
      <c r="E33" s="63">
        <v>0.033</v>
      </c>
      <c r="F33" s="63">
        <v>0.054</v>
      </c>
      <c r="G33" s="63">
        <v>0.017</v>
      </c>
      <c r="H33" s="64">
        <v>0.03</v>
      </c>
      <c r="I33" s="65">
        <v>0</v>
      </c>
      <c r="J33" s="66">
        <v>0</v>
      </c>
      <c r="K33" s="66">
        <v>0</v>
      </c>
      <c r="L33" s="26" t="s">
        <v>68</v>
      </c>
    </row>
    <row r="34" spans="2:12" ht="11.25">
      <c r="B34" s="67"/>
      <c r="C34" s="67"/>
      <c r="D34" s="68"/>
      <c r="E34" s="68"/>
      <c r="F34" s="68"/>
      <c r="G34" s="68"/>
      <c r="H34" s="68"/>
      <c r="I34" s="68"/>
      <c r="J34" s="68"/>
      <c r="K34" s="68"/>
      <c r="L34" s="69"/>
    </row>
    <row r="35" spans="2:12" ht="11.25">
      <c r="B35" s="70" t="s">
        <v>44</v>
      </c>
      <c r="L35" s="69"/>
    </row>
    <row r="36" spans="2:12" ht="11.25">
      <c r="B36" s="2" t="s">
        <v>45</v>
      </c>
      <c r="L36" s="55"/>
    </row>
    <row r="37" ht="11.25">
      <c r="L37" s="55"/>
    </row>
    <row r="38" spans="6:12" ht="11.25">
      <c r="F38" s="119" t="s">
        <v>9</v>
      </c>
      <c r="G38" s="119"/>
      <c r="H38" s="119"/>
      <c r="I38" s="119" t="s">
        <v>10</v>
      </c>
      <c r="J38" s="119"/>
      <c r="K38" s="119"/>
      <c r="L38" s="108" t="s">
        <v>46</v>
      </c>
    </row>
    <row r="39" spans="2:12" ht="33.75">
      <c r="B39" s="71" t="s">
        <v>47</v>
      </c>
      <c r="C39" s="72"/>
      <c r="D39" s="72"/>
      <c r="E39" s="73"/>
      <c r="F39" s="74" t="s">
        <v>48</v>
      </c>
      <c r="G39" s="42" t="s">
        <v>49</v>
      </c>
      <c r="H39" s="74" t="s">
        <v>50</v>
      </c>
      <c r="I39" s="74" t="s">
        <v>48</v>
      </c>
      <c r="J39" s="42" t="s">
        <v>49</v>
      </c>
      <c r="K39" s="74" t="s">
        <v>50</v>
      </c>
      <c r="L39" s="52"/>
    </row>
    <row r="40" spans="2:12" ht="11.25">
      <c r="B40" s="75" t="s">
        <v>51</v>
      </c>
      <c r="C40" s="55"/>
      <c r="D40" s="55"/>
      <c r="E40" s="76"/>
      <c r="F40" s="32">
        <v>0</v>
      </c>
      <c r="G40" s="34">
        <f>G13</f>
        <v>314.409276</v>
      </c>
      <c r="H40" s="32">
        <v>0</v>
      </c>
      <c r="I40" s="32">
        <v>0</v>
      </c>
      <c r="J40" s="77">
        <f>H13</f>
        <v>333.28108799999995</v>
      </c>
      <c r="K40" s="32">
        <v>0</v>
      </c>
      <c r="L40" s="33" t="s">
        <v>52</v>
      </c>
    </row>
    <row r="41" spans="2:12" ht="11.25">
      <c r="B41" s="75" t="s">
        <v>29</v>
      </c>
      <c r="C41" s="55"/>
      <c r="D41" s="55"/>
      <c r="E41" s="76"/>
      <c r="F41" s="32">
        <v>0</v>
      </c>
      <c r="G41" s="34">
        <f>G19</f>
        <v>9.702242652067767</v>
      </c>
      <c r="H41" s="32">
        <v>0</v>
      </c>
      <c r="I41" s="32">
        <v>-4</v>
      </c>
      <c r="J41" s="77">
        <f>H19</f>
        <v>10.287576546749998</v>
      </c>
      <c r="K41" s="32">
        <v>4</v>
      </c>
      <c r="L41" s="33" t="s">
        <v>53</v>
      </c>
    </row>
    <row r="42" spans="2:12" ht="22.5">
      <c r="B42" s="75" t="s">
        <v>54</v>
      </c>
      <c r="C42" s="55"/>
      <c r="D42" s="55"/>
      <c r="E42" s="76"/>
      <c r="F42" s="32">
        <v>-2</v>
      </c>
      <c r="G42" s="34">
        <f>G20</f>
        <v>12.56534803692497</v>
      </c>
      <c r="H42" s="78">
        <v>2</v>
      </c>
      <c r="I42" s="32">
        <v>-4</v>
      </c>
      <c r="J42" s="77">
        <f>H20</f>
        <v>11.652610386552034</v>
      </c>
      <c r="K42" s="78">
        <v>4</v>
      </c>
      <c r="L42" s="30" t="s">
        <v>55</v>
      </c>
    </row>
    <row r="43" spans="2:12" ht="22.5">
      <c r="B43" s="79" t="s">
        <v>56</v>
      </c>
      <c r="C43" s="80"/>
      <c r="D43" s="80"/>
      <c r="E43" s="81"/>
      <c r="F43" s="82"/>
      <c r="G43" s="83">
        <f>G25</f>
        <v>341.68511386000006</v>
      </c>
      <c r="H43" s="84"/>
      <c r="I43" s="82">
        <v>-8</v>
      </c>
      <c r="J43" s="83">
        <f>H25</f>
        <v>354.0011420318406</v>
      </c>
      <c r="K43" s="84">
        <v>8</v>
      </c>
      <c r="L43" s="30" t="s">
        <v>57</v>
      </c>
    </row>
    <row r="45" ht="11.25" hidden="1"/>
    <row r="46" spans="3:8" ht="11.25" hidden="1">
      <c r="C46" s="85"/>
      <c r="D46" s="86" t="s">
        <v>58</v>
      </c>
      <c r="E46" s="87">
        <v>0.005</v>
      </c>
      <c r="F46" s="87">
        <v>0.005</v>
      </c>
      <c r="G46" s="87">
        <v>0.005</v>
      </c>
      <c r="H46" s="87">
        <v>0.005</v>
      </c>
    </row>
    <row r="47" spans="3:8" ht="11.25" hidden="1">
      <c r="C47" s="86"/>
      <c r="D47" s="88" t="s">
        <v>59</v>
      </c>
      <c r="E47" s="89">
        <f>IF(((E25)&gt;((E23)*1.03)),3%,(IF(((E25)&lt;((E23)*0.97)),0%,1.5%)))</f>
        <v>0.015</v>
      </c>
      <c r="F47" s="89">
        <f>IF(((F25)&gt;((F23)*1.03)),3%,(IF(((F25)&lt;((F23)*0.97)),0%,1.5%)))</f>
        <v>0.015</v>
      </c>
      <c r="G47" s="89">
        <f>IF(((G25)&gt;((G23)*1.03)),3%,(IF(((G25)&lt;((G23)*0.97)),0%,1.5%)))</f>
        <v>0.015</v>
      </c>
      <c r="H47" s="89">
        <f>IF(((H25)&gt;((H23)*1.03)),3%,(IF(((H25)&lt;((H23)*0.97)),0%,1.5%)))</f>
        <v>0.015</v>
      </c>
    </row>
    <row r="48" spans="3:8" ht="11.25" hidden="1">
      <c r="C48" s="86"/>
      <c r="D48" s="90" t="s">
        <v>60</v>
      </c>
      <c r="E48" s="91">
        <f>SUM(E46:E47)</f>
        <v>0.02</v>
      </c>
      <c r="F48" s="91">
        <f>SUM(F46:F47)</f>
        <v>0.02</v>
      </c>
      <c r="G48" s="91">
        <f>SUM(G46:G47)</f>
        <v>0.02</v>
      </c>
      <c r="H48" s="91">
        <f>SUM(H46:H47)</f>
        <v>0.02</v>
      </c>
    </row>
    <row r="49" spans="2:8" ht="11.25" hidden="1">
      <c r="B49" s="86"/>
      <c r="C49" s="86"/>
      <c r="D49" s="86"/>
      <c r="E49" s="86"/>
      <c r="F49" s="86"/>
      <c r="G49" s="86"/>
      <c r="H49" s="86"/>
    </row>
    <row r="50" spans="2:8" ht="11.25" hidden="1">
      <c r="B50" s="85"/>
      <c r="C50" s="86"/>
      <c r="D50" s="86" t="s">
        <v>61</v>
      </c>
      <c r="E50" s="92">
        <f>E27*E48</f>
        <v>0.06266246857443093</v>
      </c>
      <c r="F50" s="92">
        <f>F27*F48</f>
        <v>-0.08731861880169277</v>
      </c>
      <c r="G50" s="92">
        <f>G27*G48</f>
        <v>0.04091484264242126</v>
      </c>
      <c r="H50" s="92">
        <f>H27*H48</f>
        <v>0.024224149466040217</v>
      </c>
    </row>
    <row r="51" spans="2:8" ht="11.25" hidden="1">
      <c r="B51" s="86"/>
      <c r="C51" s="86"/>
      <c r="D51" s="86"/>
      <c r="E51" s="92"/>
      <c r="F51" s="92"/>
      <c r="G51" s="92"/>
      <c r="H51" s="92"/>
    </row>
    <row r="52" spans="2:8" ht="11.25" hidden="1">
      <c r="B52" s="86"/>
      <c r="C52" s="86"/>
      <c r="D52" s="86" t="s">
        <v>62</v>
      </c>
      <c r="E52" s="92">
        <f>E27+E50</f>
        <v>3.1957858972959774</v>
      </c>
      <c r="F52" s="92">
        <f>F27+F50</f>
        <v>-4.453249558886331</v>
      </c>
      <c r="G52" s="92">
        <f>G27+G50</f>
        <v>2.086656974763484</v>
      </c>
      <c r="H52" s="92">
        <f>H27+H50</f>
        <v>1.235431622768051</v>
      </c>
    </row>
    <row r="53" spans="2:11" ht="11.25" hidden="1">
      <c r="B53" s="67"/>
      <c r="C53" s="67"/>
      <c r="D53" s="68"/>
      <c r="E53" s="93">
        <v>39904</v>
      </c>
      <c r="F53" s="93">
        <v>40269</v>
      </c>
      <c r="G53" s="93">
        <v>40634</v>
      </c>
      <c r="H53" s="93">
        <v>41000</v>
      </c>
      <c r="I53" s="93">
        <v>41365</v>
      </c>
      <c r="J53" s="93">
        <v>41730</v>
      </c>
      <c r="K53" s="93"/>
    </row>
    <row r="54" spans="2:11" ht="11.25" hidden="1">
      <c r="B54" s="7" t="s">
        <v>63</v>
      </c>
      <c r="C54" s="7"/>
      <c r="D54" s="68"/>
      <c r="E54" s="94">
        <v>-0.093</v>
      </c>
      <c r="F54" s="95">
        <v>0.038</v>
      </c>
      <c r="G54" s="95">
        <v>0.151</v>
      </c>
      <c r="H54" s="54">
        <v>0.05</v>
      </c>
      <c r="I54" s="68"/>
      <c r="J54" s="68"/>
      <c r="K54" s="68"/>
    </row>
    <row r="55" spans="2:11" ht="11.25" hidden="1">
      <c r="B55" s="90" t="s">
        <v>64</v>
      </c>
      <c r="C55" s="90"/>
      <c r="D55" s="68"/>
      <c r="E55" s="95">
        <v>-0.066</v>
      </c>
      <c r="F55" s="95">
        <v>0.037</v>
      </c>
      <c r="G55" s="95">
        <v>0.14</v>
      </c>
      <c r="H55" s="54">
        <v>0.057</v>
      </c>
      <c r="I55" s="68"/>
      <c r="J55" s="68"/>
      <c r="K55" s="68"/>
    </row>
    <row r="56" spans="2:11" ht="11.25" hidden="1">
      <c r="B56" s="90" t="s">
        <v>65</v>
      </c>
      <c r="C56" s="90"/>
      <c r="E56" s="96"/>
      <c r="F56" s="96"/>
      <c r="G56" s="96"/>
      <c r="H56" s="97">
        <v>0.057</v>
      </c>
      <c r="I56" s="98">
        <v>0.026969144126279054</v>
      </c>
      <c r="J56" s="98">
        <v>0.030000000000000065</v>
      </c>
      <c r="K56" s="98"/>
    </row>
    <row r="57" ht="11.25" hidden="1"/>
  </sheetData>
  <sheetProtection/>
  <mergeCells count="3">
    <mergeCell ref="B1:F1"/>
    <mergeCell ref="F38:H38"/>
    <mergeCell ref="I38:K3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Wales and West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john.edwards</dc:creator>
  <cp:keywords/>
  <dc:description/>
  <cp:lastModifiedBy>john.edwards</cp:lastModifiedBy>
  <cp:lastPrinted>2012-07-10T14:48:38Z</cp:lastPrinted>
  <dcterms:created xsi:type="dcterms:W3CDTF">2012-07-06T13:32:14Z</dcterms:created>
  <dcterms:modified xsi:type="dcterms:W3CDTF">2012-07-12T10:26:10Z</dcterms:modified>
  <cp:category/>
  <cp:version/>
  <cp:contentType/>
  <cp:contentStatus/>
</cp:coreProperties>
</file>